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yusubbekov\Downloads\Telegram Desktop\"/>
    </mc:Choice>
  </mc:AlternateContent>
  <xr:revisionPtr revIDLastSave="0" documentId="13_ncr:1_{14DB928D-73EE-4612-898C-01D631E51ED2}" xr6:coauthVersionLast="47" xr6:coauthVersionMax="47" xr10:uidLastSave="{00000000-0000-0000-0000-000000000000}"/>
  <bookViews>
    <workbookView xWindow="-120" yWindow="-120" windowWidth="38640" windowHeight="21240"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1" i="1" l="1"/>
  <c r="A222" i="1" s="1"/>
  <c r="A224" i="1"/>
  <c r="A225" i="1" s="1"/>
  <c r="G215" i="1"/>
  <c r="F1699" i="1"/>
  <c r="F1698" i="1"/>
  <c r="F1697" i="1"/>
  <c r="F1696" i="1"/>
  <c r="F1695" i="1"/>
  <c r="F1694" i="1"/>
  <c r="F1693" i="1"/>
  <c r="F1692" i="1"/>
  <c r="F1691" i="1"/>
  <c r="F1690" i="1"/>
  <c r="F1689" i="1"/>
  <c r="F1688" i="1"/>
  <c r="F1687" i="1"/>
  <c r="F1686" i="1"/>
  <c r="F1685" i="1"/>
  <c r="F1684" i="1"/>
  <c r="F1683" i="1"/>
  <c r="F1682" i="1"/>
  <c r="F1681" i="1"/>
  <c r="F1678" i="1"/>
  <c r="F1677" i="1"/>
  <c r="F1676" i="1"/>
  <c r="F1675" i="1"/>
  <c r="F1674" i="1"/>
  <c r="F1673" i="1"/>
  <c r="F1672" i="1"/>
  <c r="F1671" i="1"/>
  <c r="F1670" i="1"/>
  <c r="F1669" i="1"/>
  <c r="F1668" i="1"/>
  <c r="F1667" i="1"/>
  <c r="F1666" i="1"/>
  <c r="F1665" i="1"/>
  <c r="F1664" i="1"/>
  <c r="F1663" i="1"/>
  <c r="F1662" i="1"/>
  <c r="F1661" i="1"/>
  <c r="F1660" i="1"/>
  <c r="F1659" i="1"/>
  <c r="F1639" i="1"/>
  <c r="F1636" i="1"/>
  <c r="F1635" i="1"/>
  <c r="F1634" i="1"/>
  <c r="F1633" i="1"/>
  <c r="F1539" i="1"/>
  <c r="F1470"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J1340" i="1"/>
  <c r="I1340" i="1"/>
  <c r="H1340" i="1"/>
  <c r="G1340" i="1"/>
  <c r="J1339" i="1"/>
  <c r="I1339" i="1"/>
  <c r="H1339" i="1"/>
  <c r="G1339" i="1"/>
  <c r="J1338" i="1"/>
  <c r="I1338" i="1"/>
  <c r="H1338" i="1"/>
  <c r="G1338" i="1"/>
  <c r="J1337" i="1"/>
  <c r="I1337" i="1"/>
  <c r="H1337" i="1"/>
  <c r="G1337" i="1"/>
  <c r="J1336" i="1"/>
  <c r="I1336" i="1"/>
  <c r="H1336" i="1"/>
  <c r="G1336" i="1"/>
  <c r="J1335" i="1"/>
  <c r="I1335" i="1"/>
  <c r="H1335" i="1"/>
  <c r="G1335" i="1"/>
  <c r="J1334" i="1"/>
  <c r="I1334" i="1"/>
  <c r="H1334" i="1"/>
  <c r="G1334" i="1"/>
  <c r="J1333" i="1"/>
  <c r="I1333" i="1"/>
  <c r="H1333" i="1"/>
  <c r="G1333" i="1"/>
  <c r="J1332" i="1"/>
  <c r="I1332" i="1"/>
  <c r="H1332" i="1"/>
  <c r="G1332" i="1"/>
  <c r="J1331" i="1"/>
  <c r="I1331" i="1"/>
  <c r="H1331" i="1"/>
  <c r="G1331" i="1"/>
  <c r="J1330" i="1"/>
  <c r="I1330" i="1"/>
  <c r="H1330" i="1"/>
  <c r="G1330" i="1"/>
  <c r="J1329" i="1"/>
  <c r="I1329" i="1"/>
  <c r="H1329" i="1"/>
  <c r="G1329" i="1"/>
  <c r="F1328" i="1"/>
  <c r="J1328" i="1" s="1"/>
  <c r="F1327" i="1"/>
  <c r="H1327" i="1" s="1"/>
  <c r="J1326" i="1"/>
  <c r="I1326" i="1"/>
  <c r="H1326" i="1"/>
  <c r="G1326" i="1"/>
  <c r="J1325" i="1"/>
  <c r="I1325" i="1"/>
  <c r="H1325" i="1"/>
  <c r="G1325" i="1"/>
  <c r="F1324" i="1"/>
  <c r="H1324" i="1" s="1"/>
  <c r="F1314" i="1"/>
  <c r="G1314" i="1" s="1"/>
  <c r="F1206" i="1"/>
  <c r="F1205" i="1"/>
  <c r="F1200" i="1"/>
  <c r="F1199" i="1"/>
  <c r="F653" i="1"/>
  <c r="F652" i="1"/>
  <c r="F651" i="1"/>
  <c r="F650" i="1"/>
  <c r="F649" i="1"/>
  <c r="F648" i="1"/>
  <c r="F647" i="1"/>
  <c r="F646" i="1"/>
  <c r="F645" i="1"/>
  <c r="F644" i="1"/>
  <c r="F640" i="1"/>
  <c r="F639" i="1"/>
  <c r="F638" i="1"/>
  <c r="F637" i="1"/>
  <c r="F636" i="1"/>
  <c r="F635" i="1"/>
  <c r="F634" i="1"/>
  <c r="F625" i="1"/>
  <c r="F624" i="1"/>
  <c r="F623" i="1"/>
  <c r="F622" i="1"/>
  <c r="F621" i="1"/>
  <c r="F620" i="1"/>
  <c r="F619" i="1"/>
  <c r="F618" i="1"/>
  <c r="F617" i="1"/>
  <c r="F616" i="1"/>
  <c r="F615" i="1"/>
  <c r="F614" i="1"/>
  <c r="F613" i="1"/>
  <c r="F612" i="1"/>
  <c r="F611" i="1"/>
  <c r="F610" i="1"/>
  <c r="F609" i="1"/>
  <c r="A609" i="1"/>
  <c r="A610" i="1" s="1"/>
  <c r="A611" i="1" s="1"/>
  <c r="A612" i="1" s="1"/>
  <c r="A613" i="1" s="1"/>
  <c r="A614" i="1" s="1"/>
  <c r="A615" i="1" s="1"/>
  <c r="A616" i="1" s="1"/>
  <c r="A617" i="1" s="1"/>
  <c r="A618" i="1" s="1"/>
  <c r="A619" i="1" s="1"/>
  <c r="A620" i="1" s="1"/>
  <c r="A621" i="1" s="1"/>
  <c r="A622" i="1" s="1"/>
  <c r="A623" i="1" s="1"/>
  <c r="A624" i="1" s="1"/>
  <c r="A625" i="1" s="1"/>
  <c r="J607" i="1"/>
  <c r="I607" i="1"/>
  <c r="H607" i="1"/>
  <c r="G607" i="1"/>
  <c r="J606" i="1"/>
  <c r="I606" i="1"/>
  <c r="H606" i="1"/>
  <c r="G606" i="1"/>
  <c r="J605" i="1"/>
  <c r="I605" i="1"/>
  <c r="H605" i="1"/>
  <c r="G605" i="1"/>
  <c r="J604" i="1"/>
  <c r="I604" i="1"/>
  <c r="H604" i="1"/>
  <c r="G604" i="1"/>
  <c r="A604" i="1"/>
  <c r="A605" i="1" s="1"/>
  <c r="A606" i="1" s="1"/>
  <c r="A607" i="1" s="1"/>
  <c r="J603" i="1"/>
  <c r="I603" i="1"/>
  <c r="H603" i="1"/>
  <c r="G603" i="1"/>
  <c r="J602" i="1"/>
  <c r="I602" i="1"/>
  <c r="H602" i="1"/>
  <c r="G602" i="1"/>
  <c r="F600" i="1"/>
  <c r="F599" i="1"/>
  <c r="F598" i="1"/>
  <c r="F597" i="1"/>
  <c r="F596" i="1"/>
  <c r="F595" i="1"/>
  <c r="A595" i="1"/>
  <c r="A596" i="1" s="1"/>
  <c r="A597" i="1" s="1"/>
  <c r="A598" i="1" s="1"/>
  <c r="A599" i="1" s="1"/>
  <c r="A600" i="1" s="1"/>
  <c r="F594" i="1"/>
  <c r="H592" i="1"/>
  <c r="F592" i="1" s="1"/>
  <c r="F591" i="1"/>
  <c r="F590" i="1"/>
  <c r="F589" i="1"/>
  <c r="F588" i="1"/>
  <c r="E588" i="1"/>
  <c r="F587" i="1"/>
  <c r="F586" i="1"/>
  <c r="F585" i="1"/>
  <c r="F584" i="1"/>
  <c r="F583" i="1"/>
  <c r="F582" i="1"/>
  <c r="F581" i="1"/>
  <c r="F580" i="1"/>
  <c r="F579" i="1"/>
  <c r="F578" i="1"/>
  <c r="F577" i="1"/>
  <c r="F576" i="1"/>
  <c r="F575" i="1"/>
  <c r="F574" i="1"/>
  <c r="F573" i="1"/>
  <c r="F572" i="1"/>
  <c r="F571" i="1"/>
  <c r="E571" i="1"/>
  <c r="F570" i="1"/>
  <c r="F569" i="1"/>
  <c r="F568" i="1"/>
  <c r="F567" i="1"/>
  <c r="F566" i="1"/>
  <c r="F565" i="1"/>
  <c r="F564" i="1"/>
  <c r="F563" i="1"/>
  <c r="F562" i="1"/>
  <c r="F561" i="1"/>
  <c r="F560" i="1"/>
  <c r="F559" i="1"/>
  <c r="F558" i="1"/>
  <c r="F557" i="1"/>
  <c r="F556" i="1"/>
  <c r="F555" i="1"/>
  <c r="F554" i="1"/>
  <c r="H553" i="1"/>
  <c r="G553" i="1"/>
  <c r="A553" i="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G552" i="1"/>
  <c r="F552" i="1" s="1"/>
  <c r="F505" i="1"/>
  <c r="F504" i="1"/>
  <c r="F503" i="1"/>
  <c r="F502" i="1"/>
  <c r="F501" i="1"/>
  <c r="F500" i="1"/>
  <c r="F498" i="1"/>
  <c r="F497" i="1"/>
  <c r="F496" i="1"/>
  <c r="F495" i="1"/>
  <c r="F494" i="1"/>
  <c r="F493" i="1"/>
  <c r="F492" i="1"/>
  <c r="F491" i="1"/>
  <c r="F490" i="1"/>
  <c r="F489" i="1"/>
  <c r="F488" i="1"/>
  <c r="F487" i="1"/>
  <c r="F486" i="1"/>
  <c r="F485" i="1"/>
  <c r="F484" i="1"/>
  <c r="F481" i="1"/>
  <c r="F480" i="1"/>
  <c r="F479"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H381" i="1"/>
  <c r="I381" i="1"/>
  <c r="J381" i="1"/>
  <c r="H382" i="1"/>
  <c r="I382" i="1"/>
  <c r="J382" i="1"/>
  <c r="H383" i="1"/>
  <c r="I383" i="1"/>
  <c r="J383" i="1"/>
  <c r="H384" i="1"/>
  <c r="I384" i="1"/>
  <c r="J384" i="1"/>
  <c r="H385" i="1"/>
  <c r="I385" i="1"/>
  <c r="J385" i="1"/>
  <c r="H386" i="1"/>
  <c r="I386" i="1"/>
  <c r="J386" i="1"/>
  <c r="G382" i="1"/>
  <c r="G383" i="1"/>
  <c r="G384" i="1"/>
  <c r="G385" i="1"/>
  <c r="G386" i="1"/>
  <c r="G381" i="1"/>
  <c r="H368" i="1"/>
  <c r="I368" i="1"/>
  <c r="J368" i="1"/>
  <c r="H369" i="1"/>
  <c r="I369" i="1"/>
  <c r="J369" i="1"/>
  <c r="H370" i="1"/>
  <c r="I370" i="1"/>
  <c r="J370" i="1"/>
  <c r="H371" i="1"/>
  <c r="I371" i="1"/>
  <c r="J371" i="1"/>
  <c r="H372" i="1"/>
  <c r="I372" i="1"/>
  <c r="J372" i="1"/>
  <c r="H373" i="1"/>
  <c r="I373" i="1"/>
  <c r="J373" i="1"/>
  <c r="H374" i="1"/>
  <c r="I374" i="1"/>
  <c r="J374" i="1"/>
  <c r="H375" i="1"/>
  <c r="I375" i="1"/>
  <c r="J375" i="1"/>
  <c r="H376" i="1"/>
  <c r="I376" i="1"/>
  <c r="J376" i="1"/>
  <c r="G369" i="1"/>
  <c r="G370" i="1"/>
  <c r="G371" i="1"/>
  <c r="G372" i="1"/>
  <c r="G373" i="1"/>
  <c r="G374" i="1"/>
  <c r="G375" i="1"/>
  <c r="G376" i="1"/>
  <c r="G368" i="1"/>
  <c r="H365" i="1"/>
  <c r="I365" i="1"/>
  <c r="J365" i="1"/>
  <c r="H366" i="1"/>
  <c r="I366" i="1"/>
  <c r="J366" i="1"/>
  <c r="G366" i="1"/>
  <c r="G365" i="1"/>
  <c r="H352" i="1"/>
  <c r="I352" i="1"/>
  <c r="J352" i="1"/>
  <c r="H353" i="1"/>
  <c r="I353" i="1"/>
  <c r="J353" i="1"/>
  <c r="H354" i="1"/>
  <c r="I354" i="1"/>
  <c r="J354" i="1"/>
  <c r="H355" i="1"/>
  <c r="I355" i="1"/>
  <c r="J355" i="1"/>
  <c r="H356" i="1"/>
  <c r="I356" i="1"/>
  <c r="J356" i="1"/>
  <c r="H357" i="1"/>
  <c r="I357" i="1"/>
  <c r="J357" i="1"/>
  <c r="H358" i="1"/>
  <c r="I358" i="1"/>
  <c r="J358" i="1"/>
  <c r="H359" i="1"/>
  <c r="I359" i="1"/>
  <c r="J359" i="1"/>
  <c r="H360" i="1"/>
  <c r="I360" i="1"/>
  <c r="J360" i="1"/>
  <c r="H361" i="1"/>
  <c r="I361" i="1"/>
  <c r="J361" i="1"/>
  <c r="H362" i="1"/>
  <c r="I362" i="1"/>
  <c r="J362" i="1"/>
  <c r="H363" i="1"/>
  <c r="I363" i="1"/>
  <c r="J363" i="1"/>
  <c r="G353" i="1"/>
  <c r="G354" i="1"/>
  <c r="G355" i="1"/>
  <c r="G356" i="1"/>
  <c r="G357" i="1"/>
  <c r="G358" i="1"/>
  <c r="G359" i="1"/>
  <c r="G360" i="1"/>
  <c r="G361" i="1"/>
  <c r="G362" i="1"/>
  <c r="G363" i="1"/>
  <c r="G35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13" i="1"/>
  <c r="A350" i="1"/>
  <c r="H285" i="1"/>
  <c r="I285" i="1"/>
  <c r="J285" i="1"/>
  <c r="H286" i="1"/>
  <c r="I286" i="1"/>
  <c r="J286" i="1"/>
  <c r="H287" i="1"/>
  <c r="I287" i="1"/>
  <c r="J287" i="1"/>
  <c r="H288" i="1"/>
  <c r="I288" i="1"/>
  <c r="J288" i="1"/>
  <c r="H289" i="1"/>
  <c r="I289" i="1"/>
  <c r="J289" i="1"/>
  <c r="H290" i="1"/>
  <c r="I290" i="1"/>
  <c r="J290" i="1"/>
  <c r="H291" i="1"/>
  <c r="I291" i="1"/>
  <c r="J291" i="1"/>
  <c r="G286" i="1"/>
  <c r="G287" i="1"/>
  <c r="G288" i="1"/>
  <c r="G289" i="1"/>
  <c r="G290" i="1"/>
  <c r="G291" i="1"/>
  <c r="G285" i="1"/>
  <c r="H274" i="1"/>
  <c r="I274" i="1"/>
  <c r="J274" i="1"/>
  <c r="H275" i="1"/>
  <c r="I275" i="1"/>
  <c r="J275" i="1"/>
  <c r="H276" i="1"/>
  <c r="I276" i="1"/>
  <c r="J276" i="1"/>
  <c r="H277" i="1"/>
  <c r="I277" i="1"/>
  <c r="J277" i="1"/>
  <c r="H278" i="1"/>
  <c r="I278" i="1"/>
  <c r="J278" i="1"/>
  <c r="H279" i="1"/>
  <c r="I279" i="1"/>
  <c r="J279" i="1"/>
  <c r="H280" i="1"/>
  <c r="I280" i="1"/>
  <c r="J280" i="1"/>
  <c r="H281" i="1"/>
  <c r="I281" i="1"/>
  <c r="J281" i="1"/>
  <c r="H282" i="1"/>
  <c r="I282" i="1"/>
  <c r="J282" i="1"/>
  <c r="H283" i="1"/>
  <c r="I283" i="1"/>
  <c r="J283" i="1"/>
  <c r="G275" i="1"/>
  <c r="G276" i="1"/>
  <c r="G277" i="1"/>
  <c r="G278" i="1"/>
  <c r="G279" i="1"/>
  <c r="G280" i="1"/>
  <c r="G281" i="1"/>
  <c r="G282" i="1"/>
  <c r="G283" i="1"/>
  <c r="G274" i="1"/>
  <c r="H248" i="1"/>
  <c r="I248" i="1"/>
  <c r="J248" i="1"/>
  <c r="H249" i="1"/>
  <c r="I249" i="1"/>
  <c r="J249" i="1"/>
  <c r="H250" i="1"/>
  <c r="I250" i="1"/>
  <c r="J250" i="1"/>
  <c r="H251" i="1"/>
  <c r="I251" i="1"/>
  <c r="J251" i="1"/>
  <c r="H252" i="1"/>
  <c r="I252" i="1"/>
  <c r="J252" i="1"/>
  <c r="H253" i="1"/>
  <c r="I253" i="1"/>
  <c r="J253" i="1"/>
  <c r="H254" i="1"/>
  <c r="I254" i="1"/>
  <c r="J254" i="1"/>
  <c r="H255" i="1"/>
  <c r="I255" i="1"/>
  <c r="J255" i="1"/>
  <c r="H256" i="1"/>
  <c r="I256" i="1"/>
  <c r="J256" i="1"/>
  <c r="H257" i="1"/>
  <c r="I257" i="1"/>
  <c r="J257" i="1"/>
  <c r="H258" i="1"/>
  <c r="I258" i="1"/>
  <c r="J258" i="1"/>
  <c r="H259" i="1"/>
  <c r="I259" i="1"/>
  <c r="J259" i="1"/>
  <c r="H260" i="1"/>
  <c r="I260" i="1"/>
  <c r="J260" i="1"/>
  <c r="H261" i="1"/>
  <c r="I261" i="1"/>
  <c r="J261" i="1"/>
  <c r="H262" i="1"/>
  <c r="I262" i="1"/>
  <c r="J262" i="1"/>
  <c r="H263" i="1"/>
  <c r="I263" i="1"/>
  <c r="J263" i="1"/>
  <c r="H264" i="1"/>
  <c r="I264" i="1"/>
  <c r="J264" i="1"/>
  <c r="H265" i="1"/>
  <c r="I265" i="1"/>
  <c r="J265" i="1"/>
  <c r="H266" i="1"/>
  <c r="I266" i="1"/>
  <c r="J266" i="1"/>
  <c r="H267" i="1"/>
  <c r="I267" i="1"/>
  <c r="J267" i="1"/>
  <c r="H268" i="1"/>
  <c r="I268" i="1"/>
  <c r="J268" i="1"/>
  <c r="H269" i="1"/>
  <c r="I269" i="1"/>
  <c r="J269" i="1"/>
  <c r="H270" i="1"/>
  <c r="I270" i="1"/>
  <c r="J270" i="1"/>
  <c r="H271" i="1"/>
  <c r="I271" i="1"/>
  <c r="J271" i="1"/>
  <c r="H272" i="1"/>
  <c r="I272" i="1"/>
  <c r="J272" i="1"/>
  <c r="G249" i="1"/>
  <c r="G250" i="1"/>
  <c r="G251" i="1"/>
  <c r="G252" i="1"/>
  <c r="G253" i="1"/>
  <c r="G254" i="1"/>
  <c r="G255" i="1"/>
  <c r="G256" i="1"/>
  <c r="G257" i="1"/>
  <c r="G258" i="1"/>
  <c r="G259" i="1"/>
  <c r="G260" i="1"/>
  <c r="G261" i="1"/>
  <c r="G262" i="1"/>
  <c r="G263" i="1"/>
  <c r="G264" i="1"/>
  <c r="G265" i="1"/>
  <c r="G266" i="1"/>
  <c r="G267" i="1"/>
  <c r="G268" i="1"/>
  <c r="G269" i="1"/>
  <c r="G270" i="1"/>
  <c r="G271" i="1"/>
  <c r="G272" i="1"/>
  <c r="G248" i="1"/>
  <c r="H232" i="1"/>
  <c r="I232" i="1"/>
  <c r="H233" i="1"/>
  <c r="I233" i="1"/>
  <c r="H234" i="1"/>
  <c r="I234" i="1"/>
  <c r="H235" i="1"/>
  <c r="I235" i="1"/>
  <c r="J235" i="1"/>
  <c r="H236" i="1"/>
  <c r="I236" i="1"/>
  <c r="J236" i="1"/>
  <c r="H237" i="1"/>
  <c r="I237" i="1"/>
  <c r="J237" i="1"/>
  <c r="H238" i="1"/>
  <c r="I238" i="1"/>
  <c r="J238" i="1"/>
  <c r="H239" i="1"/>
  <c r="I239" i="1"/>
  <c r="J239" i="1"/>
  <c r="H240" i="1"/>
  <c r="I240" i="1"/>
  <c r="J240" i="1"/>
  <c r="H241" i="1"/>
  <c r="I241" i="1"/>
  <c r="J241" i="1"/>
  <c r="H242" i="1"/>
  <c r="I242" i="1"/>
  <c r="J242" i="1"/>
  <c r="H243" i="1"/>
  <c r="I243" i="1"/>
  <c r="J243" i="1"/>
  <c r="H244" i="1"/>
  <c r="I244" i="1"/>
  <c r="J244" i="1"/>
  <c r="H245" i="1"/>
  <c r="I245" i="1"/>
  <c r="J245" i="1"/>
  <c r="H246" i="1"/>
  <c r="I246" i="1"/>
  <c r="J246" i="1"/>
  <c r="G233" i="1"/>
  <c r="G234" i="1"/>
  <c r="G235" i="1"/>
  <c r="G236" i="1"/>
  <c r="G237" i="1"/>
  <c r="G238" i="1"/>
  <c r="G239" i="1"/>
  <c r="G240" i="1"/>
  <c r="G241" i="1"/>
  <c r="G242" i="1"/>
  <c r="G243" i="1"/>
  <c r="G244" i="1"/>
  <c r="G245" i="1"/>
  <c r="G246" i="1"/>
  <c r="G232" i="1"/>
  <c r="H217" i="1"/>
  <c r="I217" i="1"/>
  <c r="J217" i="1"/>
  <c r="H218" i="1"/>
  <c r="I218" i="1"/>
  <c r="J218" i="1"/>
  <c r="H219" i="1"/>
  <c r="I219" i="1"/>
  <c r="J219" i="1"/>
  <c r="H220" i="1"/>
  <c r="I220" i="1"/>
  <c r="J220" i="1"/>
  <c r="H221" i="1"/>
  <c r="I221" i="1"/>
  <c r="J221" i="1"/>
  <c r="H222" i="1"/>
  <c r="I222" i="1"/>
  <c r="J222" i="1"/>
  <c r="H223" i="1"/>
  <c r="I223" i="1"/>
  <c r="J223" i="1"/>
  <c r="H224" i="1"/>
  <c r="I224" i="1"/>
  <c r="J224" i="1"/>
  <c r="H225" i="1"/>
  <c r="I225" i="1"/>
  <c r="J225" i="1"/>
  <c r="H226" i="1"/>
  <c r="I226" i="1"/>
  <c r="J226" i="1"/>
  <c r="G218" i="1"/>
  <c r="G219" i="1"/>
  <c r="G220" i="1"/>
  <c r="G221" i="1"/>
  <c r="G222" i="1"/>
  <c r="G223" i="1"/>
  <c r="G224" i="1"/>
  <c r="G225" i="1"/>
  <c r="G226" i="1"/>
  <c r="G217" i="1"/>
  <c r="J215" i="1"/>
  <c r="I215" i="1"/>
  <c r="H215" i="1"/>
  <c r="J214" i="1"/>
  <c r="I214" i="1"/>
  <c r="H214" i="1"/>
  <c r="G214" i="1"/>
  <c r="J213" i="1"/>
  <c r="H213" i="1"/>
  <c r="I213" i="1"/>
  <c r="G213" i="1"/>
  <c r="H208" i="1"/>
  <c r="I208" i="1"/>
  <c r="J208" i="1"/>
  <c r="H209" i="1"/>
  <c r="I209" i="1"/>
  <c r="J209" i="1"/>
  <c r="H210" i="1"/>
  <c r="I210" i="1"/>
  <c r="J210" i="1"/>
  <c r="H211" i="1"/>
  <c r="I211" i="1"/>
  <c r="J211" i="1"/>
  <c r="H212" i="1"/>
  <c r="I212" i="1"/>
  <c r="J212" i="1"/>
  <c r="G212" i="1"/>
  <c r="G211" i="1"/>
  <c r="G210" i="1"/>
  <c r="G209" i="1"/>
  <c r="G208" i="1"/>
  <c r="H207" i="1"/>
  <c r="I207" i="1"/>
  <c r="J207" i="1"/>
  <c r="G207" i="1"/>
  <c r="A347" i="1"/>
  <c r="A218" i="1"/>
  <c r="A219" i="1" s="1"/>
  <c r="E214" i="1"/>
  <c r="J203" i="1"/>
  <c r="G195" i="1"/>
  <c r="J188" i="1"/>
  <c r="I184"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E139" i="1"/>
  <c r="F138" i="1"/>
  <c r="F137" i="1"/>
  <c r="F136" i="1"/>
  <c r="F135" i="1"/>
  <c r="F134" i="1"/>
  <c r="F133" i="1"/>
  <c r="F132" i="1"/>
  <c r="F131" i="1"/>
  <c r="A131" i="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F130"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A102" i="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F101" i="1"/>
  <c r="E58" i="1"/>
  <c r="F51" i="1"/>
  <c r="F50" i="1"/>
  <c r="F49" i="1"/>
  <c r="F48" i="1"/>
  <c r="F47" i="1"/>
  <c r="F46" i="1"/>
  <c r="F44" i="1"/>
  <c r="F43" i="1"/>
  <c r="F42"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F9" i="1"/>
  <c r="I1324" i="1" l="1"/>
  <c r="I1327" i="1"/>
  <c r="G1327" i="1"/>
  <c r="H1314" i="1"/>
  <c r="J1324" i="1"/>
  <c r="J1327" i="1"/>
  <c r="I1314" i="1"/>
  <c r="J1314" i="1"/>
  <c r="G1328" i="1"/>
  <c r="H1328" i="1"/>
  <c r="G1324" i="1"/>
  <c r="I1328" i="1"/>
  <c r="F604" i="1"/>
  <c r="F606" i="1"/>
  <c r="F605" i="1"/>
  <c r="F607" i="1"/>
  <c r="F602" i="1"/>
  <c r="F603" i="1"/>
  <c r="F553" i="1"/>
  <c r="J189" i="1"/>
  <c r="G189" i="1"/>
  <c r="J179" i="1"/>
  <c r="I180" i="1"/>
  <c r="J180" i="1"/>
  <c r="H180" i="1"/>
  <c r="G180" i="1"/>
  <c r="G176" i="1"/>
  <c r="H176" i="1"/>
  <c r="H204" i="1"/>
  <c r="G204" i="1"/>
  <c r="G184" i="1"/>
  <c r="G188" i="1"/>
  <c r="I191" i="1"/>
  <c r="J184" i="1"/>
  <c r="I197" i="1"/>
  <c r="I202" i="1"/>
  <c r="H202" i="1"/>
  <c r="G202" i="1"/>
  <c r="J202" i="1"/>
  <c r="J175" i="1"/>
  <c r="I175" i="1"/>
  <c r="G175" i="1"/>
  <c r="H175" i="1"/>
  <c r="G192" i="1"/>
  <c r="J192" i="1"/>
  <c r="H192" i="1"/>
  <c r="I192" i="1"/>
  <c r="G185" i="1"/>
  <c r="J185" i="1"/>
  <c r="I185" i="1"/>
  <c r="H185" i="1"/>
  <c r="H186" i="1"/>
  <c r="G186" i="1"/>
  <c r="I186" i="1"/>
  <c r="J186" i="1"/>
  <c r="H193" i="1"/>
  <c r="G193" i="1"/>
  <c r="I193" i="1"/>
  <c r="J193" i="1"/>
  <c r="H201" i="1"/>
  <c r="G201" i="1"/>
  <c r="J201" i="1"/>
  <c r="I201" i="1"/>
  <c r="H177" i="1"/>
  <c r="I177" i="1"/>
  <c r="G177" i="1"/>
  <c r="J177" i="1"/>
  <c r="I187" i="1"/>
  <c r="H187" i="1"/>
  <c r="G187" i="1"/>
  <c r="J187" i="1"/>
  <c r="J199" i="1"/>
  <c r="I199" i="1"/>
  <c r="H199" i="1"/>
  <c r="G199" i="1"/>
  <c r="J173" i="1"/>
  <c r="I173" i="1"/>
  <c r="H173" i="1"/>
  <c r="G173" i="1"/>
  <c r="I178" i="1"/>
  <c r="H178" i="1"/>
  <c r="G178" i="1"/>
  <c r="J178" i="1"/>
  <c r="G200" i="1"/>
  <c r="J200" i="1"/>
  <c r="I200" i="1"/>
  <c r="H200" i="1"/>
  <c r="G174" i="1"/>
  <c r="I176" i="1"/>
  <c r="G183" i="1"/>
  <c r="H184" i="1"/>
  <c r="H195" i="1"/>
  <c r="H174" i="1"/>
  <c r="J176" i="1"/>
  <c r="H183" i="1"/>
  <c r="I195" i="1"/>
  <c r="I174" i="1"/>
  <c r="I183" i="1"/>
  <c r="J195" i="1"/>
  <c r="J174" i="1"/>
  <c r="G179" i="1"/>
  <c r="J183" i="1"/>
  <c r="G203" i="1"/>
  <c r="H179" i="1"/>
  <c r="H188" i="1"/>
  <c r="H189" i="1"/>
  <c r="H203" i="1"/>
  <c r="I204" i="1"/>
  <c r="I179" i="1"/>
  <c r="I188" i="1"/>
  <c r="I189" i="1"/>
  <c r="I203" i="1"/>
  <c r="J204" i="1"/>
  <c r="H191" i="1" l="1"/>
  <c r="J197" i="1"/>
  <c r="G197" i="1"/>
  <c r="H197" i="1"/>
  <c r="J172" i="1"/>
  <c r="I172" i="1"/>
  <c r="H172" i="1"/>
  <c r="G172" i="1"/>
  <c r="J191" i="1"/>
  <c r="G191" i="1"/>
  <c r="J182" i="1"/>
  <c r="I182" i="1"/>
  <c r="H182" i="1"/>
  <c r="G182" i="1"/>
  <c r="J196" i="1"/>
  <c r="I196" i="1"/>
  <c r="H196" i="1"/>
  <c r="G196" i="1"/>
</calcChain>
</file>

<file path=xl/sharedStrings.xml><?xml version="1.0" encoding="utf-8"?>
<sst xmlns="http://schemas.openxmlformats.org/spreadsheetml/2006/main" count="4729" uniqueCount="2476">
  <si>
    <t>"УТВЕРЖДАЮ"</t>
  </si>
  <si>
    <t>Председатель правления</t>
  </si>
  <si>
    <t>АО "Узбекгеологоразведка"</t>
  </si>
  <si>
    <t>____________________Алимов Ш.П.</t>
  </si>
  <si>
    <t>ПЛАН-ГРАФИК государственных закупок АО "Узбекгеологоразведка" на 2026 год</t>
  </si>
  <si>
    <t>Горный отдел</t>
  </si>
  <si>
    <t>Рельс Р-18</t>
  </si>
  <si>
    <t>ГOCT, Tу:ГOCT 6368-82
Выcoтa peльca:90 мм.
Шиpинa пoдoшвы:80 мм.
Шиpинa гoлoвки:40 мм.
Длинa:8 м.
Koд THВЭД:7302102800
Вec 1 мeтpa:17,91 кг.
Tип peльc:P-18
Вec 1 шт (кг):143.28</t>
  </si>
  <si>
    <t>тн</t>
  </si>
  <si>
    <t>Костыль путевой</t>
  </si>
  <si>
    <t>Костыль путевой предназначен для крепления узкоколейных железнодорожных рельсов марки Р-24, Р-18 к деревянным шпалам с помощью крепежных подкладок.
Размер (д / ш / в)        130 мм х 12 мм х 12 мм
Длина        130 мм
Ширина        12 мм
Высота        12 мм
Единица измерения        т
Класс точности        С
ГОСТ        ГОСТ 5812-82
Чертёж        ГОСТ 14-4-1537-89
Тип скрепления        Д-43
Применяется к рельсам типа        Р-24, Р-18
Материал        сталь Ст3, Ст4</t>
  </si>
  <si>
    <t>Haклaдкa P-18</t>
  </si>
  <si>
    <t>Характеристика        Значение
Вес 1 шт, кг        3,06
Количество накладок в 1 тонне, шт.  327
Размер (д/ш/в), мм        372х 37,5х 63,9
Площадь поперечного сечения проката, см2        10,93
Количество х размер отверстий, шт. х мм    2 шт х d18 мм, 2 шт х 24 мм х 18 мм
ГОСТ        ГОСТ 8141-56
Материал накладки        сталь
Тип накладки        Р18
ОБЛАСТЬ ПРИМЕНЕНИЯ
Накладка Р18 применяется для болтового стыка рельсов типа Р18 и между собой при помощи стыковых болтов М16*72</t>
  </si>
  <si>
    <t>Буровая штанга шестигранний</t>
  </si>
  <si>
    <t>Штанга буровая Аtlas Copcо, конструкция штанги шестигранная 
Хвостовик штанги размерами 25х108мм тоже имеет шестигранную форму.                                  Длина L=2000мм,  Посадочный конус, град. 7, шестигранник 25мм,  Штанги изготавливаются с конусом,  трапецеидальной, метрической из шестигранного с центральным отверстием из сталей марок 18ХГН3МА, 28ХГН3МА, 40ХГСМА, 55С2 с объемной закалкой или цементацией всей поверхности и закалкой ударного торца.</t>
  </si>
  <si>
    <t>шт</t>
  </si>
  <si>
    <t>Коронка буровая штыревая КНШ 43-25</t>
  </si>
  <si>
    <t>Коронка буровая штыревая КНШ 43-25                                Диаметр коронки, мм-43
Длина, мм-80
Посадочный конус, град.-7
Диаметр посадочного конуса, мм-25
Форма штырей-полубаллистическая
Кол-во штырей (центральные/периферийные), шт-2/5</t>
  </si>
  <si>
    <t>Молоток отбойный пневматический МОП-3</t>
  </si>
  <si>
    <t>Тип инструмента -отбойный молоток
Размер хвостовика -24х70 мм
Тип хвостовика -цилиндрический
Давление-4.93 атм
Расход воздуха-1350 л/мин
Частота ударов-1350 уд/мин
Сила удара-44 Дж
Класс товара-профессиональный
Диаметр воздушного штуцера-3/4F дюйм
Упаковка-коробка
Тип соединения -елочка
Габариты без упаковки-длина молотка без инструмента 545 мм
Вес нетто-7.8 кг 
Ширина, мм: 185
Высота, мм: 115</t>
  </si>
  <si>
    <t>Бензиновый перфоратор YN27</t>
  </si>
  <si>
    <t>Бензиновый перфоратор серии YN27 имеет массу 27 кг. В пневмоперфораторе данной модели устанавливается двухтактный одноцилиндровый двигатель с воздушным охлаждением. При помощи этого инструмента можно осуществлять работу по бурению шпура глубиной до 6 метров. Расход топлива сравнительно небольшой (менее 0,12 литров в минуту). Топливный бак вмещает 1,14 литров бензина (преимущественно использование А-95). Скорость осуществления бурения более 25 см в минуту.
Технические характеристики
Тип	YN27
Вес	27 (Kg)
Тип карбюратора	Поплавок
Система зажигания	Безконтактная
Объем двигателя	183 (cm)
Скорость вращения двигателя	≥2450 (r/min)
Количество оборотов холостого хода буровых штанг	≥250 (r/min)
Хвостовик штанги	22×108(mm)
Энергия удара	≥25(J)
Макс. угол бурения вверх	450
Объем бака	≥1.1(L)
Потребление топлива на метр	≤0.12 (L/m)
Смазка двигателя	Автоматическая
Пропорция газа в топливе рабочей смеси	12:1
Междуэлектродное расстояние свечей зажигания	0.5-0.6 (mm)
Глубина бурения отверстий	≤6(m)</t>
  </si>
  <si>
    <t>Пики для отбойного молотка П-11</t>
  </si>
  <si>
    <t>Пика П-11 к отбойному молотку "ТЗК" (300мм) Материалсталь Ст.45 Длина	300 мм ГОСТ 7211-86 Размер хвостовика, мм (DxL) 24х70: масса -1кг. используется совместно с отбойными молотками, относящимися к серии МОП-3. Пика данного типа имеет особую конструкцию, представленную в форме остроконечной четырехгранной пирамиды</t>
  </si>
  <si>
    <t>Шахтная стойка СВП-17</t>
  </si>
  <si>
    <t>СВП-17 стандарт ГОСТ 18662-83
Ст5сп/пс
длинна 12м.
Высота 94,0.
Ширина 131,5.
Масса 1м - 17,10кг.</t>
  </si>
  <si>
    <t>Затяжка шахтная железобетонная</t>
  </si>
  <si>
    <t>Железобетонная шахтная затяжка.Предназначена для крепления капитальных горных выработок с большим сроком службы, позволяет заменить монолитную бетонную крепь. Шахтная затяжка представляет собой плиту прямоугольной формы, габаритными размерами 1000х200х50мм Затяжка изготавливается из тяжелого бетона марки по прочности на сжатие не ниже 300 кг/см2. 
Армирование выполняется из холоднотянутой гладкой стальной проволокой класса ВрI диаметром 8мм имеющей длина и ширина стали 1000х200 мм, по длине 3 ряда по ширине 5 рядов. 
Высота, мм: 50
Ширина, мм: 200
Длина, мм: 1000
Объем, м3: 0, 01
Масса, т: 0, 025</t>
  </si>
  <si>
    <t>Трубы водогазопроводные ВГП 102x3.5 мм</t>
  </si>
  <si>
    <t>Труба стальная электросварная прямошовная, 
Наружный диаметр: Ø 102 мм,
Внутренний диаметр: 95 мм.
Толщина стенки: 3,5 мм,
Сталь: Ст. 3,
Длина: 8 метров,
Используется для монтажа трубопроводов, устойчивых к высокому давлению</t>
  </si>
  <si>
    <t>п.м</t>
  </si>
  <si>
    <t>Вентилятор СВМ-6</t>
  </si>
  <si>
    <t xml:space="preserve">Номинальный диаметр	 мм	630
Номинальная подача	м3/с	7
Максимальный полный КПД	%	68
Мощность электропривода	кВт	18-22
Частота вращения	мин-1	3000
Степень защиты двигателя		IP54
Масса комплекта	кг	390
Высота	мм	950
Ширина	мм	750
Длина	мм	1100
Напряжение	В	380
</t>
  </si>
  <si>
    <t>ТРУБА ПЭ ГОФРИРОВАННАЯ SN4 460 / 400 * 6000 ММ ДВУХСЛОЙНАЯ С РАСТРУБОМ</t>
  </si>
  <si>
    <t>Класс жесткости = SN4;
Диаметр нар. = 460 мм;
Диаметр вн. = 400 мм;
Длина = 6000 мм;
Вес (1шт) = 45 кг;
Способ соединения: в раструб; 
Структура трубы;двухслойная
Цвет исполнения: черный+белый.</t>
  </si>
  <si>
    <t>м</t>
  </si>
  <si>
    <t>Рукав напорный с текстильным каркасом  д 38мм</t>
  </si>
  <si>
    <t>Состоит из внутреннего резинового слоя, троих слоев текстильного каркаса и наружного резинового слоя. Рукав имеет трехкратный запас прочности при разрыве гидравлическим давлением. Наружная поверхность рукава имеет след от обмоточной ткани.
Диаметр внутренний  - Ø 38 мм
Диаметр внешний-53 мм
Рабочее давление  -1,0 МПа
Класс рукава -ВГ(III)
Единица измерения -пог. м
Минимальная норма отгрузки        
в бухтах по 20 метров</t>
  </si>
  <si>
    <t>Рукав напорный с текстильным каркасом д 25 мм</t>
  </si>
  <si>
    <t>Состоит из внутреннего резинового слоя, троих слоев текстильного каркаса и наружного резинового слоя. Рукав имеет трехкратный запас прочности при разрыве гидравлическим давлением. Наружная поверхность рукава имеет след от обмоточной ткани.
Диаметр внутренний -Ø 25 мм
Диаметр внешний     -40 мм
Рабочее давление    -1,0 МПа
Класс рукава      -ВГ(III)
Рабочая среда  -воздух    
Нормативная документация  - ГОСТ 18698-79
Единица измерения  -пог. м
 в бухтах по 20 метров</t>
  </si>
  <si>
    <t>Рукава РВД д50</t>
  </si>
  <si>
    <t>Рукав высокого давления 2SN (две металлических оплётки) DIN EN 853
Внутренний слой: маслостойкая синтетическая резина
Усиление: 2 слоя стальной проволочной оплётки
Наружный слой: синтетическая резина, стойкая к истиранию
Рабочая температура:от -40°С до +100°С (+120°С макс.) 
Номинал.Ø 51мм,        Внутр Ø 50,8 мм,        Ø по
наруж. оплётке 63,5мм,       Наруж. Ø 67,3 мм,         Рабочее
давление 90 атм       Масс 2,86 кг/м, в бухте 20м</t>
  </si>
  <si>
    <t>Рукав газовый III кислородный Ф 9 мм (20 атм) / 50 м</t>
  </si>
  <si>
    <t>Рукав газовый III кислородный Ф 9 мм (20 атм) / 50 м в бухтах по 50 метров Диаметр внешний: Ø 18 мм
Диаметр внутренний: Ø 9,0 мм
Длина: 50 метров (бухта)
Материал: резина
Армирование: КОРД
Рабочее давление: Р 20 кгс/см2 (2 МПа)</t>
  </si>
  <si>
    <t>Катанка д-8мм</t>
  </si>
  <si>
    <t>Горячекатаная сталь это металлический круглый прут непрерывной длины                                                              Диаметр катанки: Ø 8 мм
Сталь: ст. 3
Длина: бухта  (в бухте 50 кг)
Вес 1 мп: 0,395 кг.
Метров погонных в 1 тонне катанки: 2 531</t>
  </si>
  <si>
    <t>Катанка д-6мм</t>
  </si>
  <si>
    <t>Горячекатаная сталь  это металлический круглый прут непрерывной длины                                                               Диаметр	-6 мм
Марка	-СТ3
 Метров в тонне	-4505м Длина: бухта  (в бухте 50 кг)</t>
  </si>
  <si>
    <t>Катанка д-3мм</t>
  </si>
  <si>
    <t>Горячекатаная сталь  это металлический круглый прут непрерывной длины                                                            Диаметр	-3 мм
Марка	-СТ3
Длина: бухта  (в бухте 20 кг)
 Катанка 3 – вес 1 метра равен 0.055 кг</t>
  </si>
  <si>
    <t>Лес кругляк</t>
  </si>
  <si>
    <t>Рудничная стойка - это круглый лесоматериал хвойных пород для крепления подземных горных выработок. Она вырабатывается из тонкомерного сырья строго определённых размеров, изготавливаемого по заданной спецификации. Рудничные стойки изготовляют из древесины ели, сосны, кедра, лиственницы и пихты. Стойка должна быть очищена от коры, допускается оставлять луб. Сучья в рудничных стойках должны быть обрублены вровень с поверхностью бревна. Торцы должны быть опилены перпендикулярно к продольной оси. Скос пропила не должен превышать 1 см. Не допускаются табачные сучки (рыхлые сучки, служащие признаком внутренней гнили), гнили, зарубы и затёски, нарушающие целостность волокон древесины.Рудничная стойка d-16-18 см длина 6м ГОСТ 2708-75</t>
  </si>
  <si>
    <t>Пиломатериалы</t>
  </si>
  <si>
    <t>Доска обрезная 50х200х6000 мм. естественной влажности, изготовлена из леса хвойных пород (сосна, ель )</t>
  </si>
  <si>
    <t>м3</t>
  </si>
  <si>
    <t>Провод ВП-2х0,7</t>
  </si>
  <si>
    <t>Провода для промышленных взрывных работ ВП -2х0,7 Расшифровка провода ВП:
В- Взрывной провод
П - Изоляция из полиэтилена
ВП - провода с медными жилами с полиэтиленовой изоляцией, для взрывных работ.; Токопроводящая жила – медная, однопроволочная, круглая диаметрами 0,7 mm.</t>
  </si>
  <si>
    <t>Линейный мост</t>
  </si>
  <si>
    <t>Мост переносной постоянного тока Р353 Измерительный мост Р353 - одинарный мост постоянного тока, предназначенный для измерения сопротивления проводов, электродетонаторов и электровзрывных сетей.</t>
  </si>
  <si>
    <t>Испытатели взрывной сети</t>
  </si>
  <si>
    <t>Испытатель взрывной светодиодный ВИС-1. (в комплекте зарядное устройство и проверочный резистор)
Сопротивление взрывной сети, фиксируемое испытателем как допустимое. Ом - 320
Погрешность контроля допустимого со- противления, % - ±5
Сила тока короткого замыкания на выходных клеммах испытателя, мА, не более – 5
Исполнение испытателя по взрывозащищенности - рудничное, особо взрывоопасное РО/И
Степень защиты - JP65
Габаритные размеры, мм, не более - 135х65х40
Масса, кг, не более - 0,5</t>
  </si>
  <si>
    <t>Соединение быстроразъемное БРС-50</t>
  </si>
  <si>
    <t xml:space="preserve">БРС используется для стыковки труб путем приваривания патрубков к срезам труб, стягивания полухомутами встречных патрубков и фиксации их клином. Установка между фланцами патрубков кольцевого эластичного уплотнения обеспечивает герметичность БРС клинового соединения. 
Быстросъемные клиновые соединения состоят из следующих деталей:
стальных фланцев – 2 шт. (под приварку к стальной трубе);
хомута шарнирного разводного, состоящего из двух полухомутов;
клина, стягивающего полухомуты;
прокладки резиновой межфланцевой.
Условный проход: 50 мм;
Габаритные размеры:
длина: 100 мм;
ширина: 161 мм;
высота: 107 мм.
</t>
  </si>
  <si>
    <t>Соединение быстроразъемное БРС-100</t>
  </si>
  <si>
    <t>БРС используется для стыковки труб путем приваривания патрубков к срезам труб, стягивания полухомутами встречных патрубков и фиксации их клином. Установка между фланцами патрубков кольцевого эластичного уплотнения обеспечивает герметичность БРС клинового соединения. 
Быстросъемные клиновые соединения состоят из следующих деталей:
стальных фланцев – 2 шт. (под приварку к стальной трубе);
хомута шарнирного разводного, состоящего из двух полухомутов;
клина, стягивающего полухомуты;
прокладки резиновой межфланцевой.
Условный проход: 100 мм;
Габаритные размеры:
длина: 100 мм;
ширина: 216 мм;
высота: 157 мм.</t>
  </si>
  <si>
    <t>Сетка</t>
  </si>
  <si>
    <t>Размер ячейки -50 х 50 мм, диаметр проволоки -4 мм, ширина -1,5м, 
длина -10м</t>
  </si>
  <si>
    <t>м2</t>
  </si>
  <si>
    <t>Гайка м-16</t>
  </si>
  <si>
    <t>Материал- углеродистая сталь,
резба -М16, длина винта -13мм,
шаг -2мм, размер ключ -24 мм</t>
  </si>
  <si>
    <t>Шайба м-16</t>
  </si>
  <si>
    <t>Под резьбу -М16, внутренний диаметр - 17мм, внешний диаметр -50 мм, толщина -3мм, материал- сталь</t>
  </si>
  <si>
    <t>Арматура д-18</t>
  </si>
  <si>
    <t>Арматура рифленная д-18 мм,длина-11,7 м,марка стали-ст 3</t>
  </si>
  <si>
    <t>кг</t>
  </si>
  <si>
    <t>Лист</t>
  </si>
  <si>
    <t>Тип стали-горячекатанная,  
толщина -5 мм, размер - 1500х2000 мм</t>
  </si>
  <si>
    <t>Запасные части для породо-погрузочной машины ППН-1С</t>
  </si>
  <si>
    <t>Пневмомотор поршневой П12-12</t>
  </si>
  <si>
    <t>Комплект пневмодвигателей на погрузмашину ППН-1С Пневмомотор поршневой П12-12 устанавливается на породопогрузочные машины ППН-1С как привод для хода или подъёма породопогрузочные машины. Номинальное давление воздуха на входе в пневмомотор, МПа        -0,50
Номинальная мощность, кВт        -10,00
Номинальная частота вращения выходного вала, с-1        -12,00
Номинальный удельный расход воздуха, м3/мин кВт        -1,05
Величина условного прохода присоединительной арматуры, мм        -40,00
Габаритные размеры, мм, не более        -410х425х383
Масса, кг, не более        -105
Уровень звука при работе на номинальном режиме, дБА, не более        -98</t>
  </si>
  <si>
    <t>Пульт управления</t>
  </si>
  <si>
    <t>Запчасти к породопогрузочной машине ППН-1С Пульт управления для погрузочная машина  ППН-1С с панелью  № чережа ППН 1.06.00.000-03</t>
  </si>
  <si>
    <t>цепь опрокидная</t>
  </si>
  <si>
    <t>Запчасти к породопогрузочной машине ППН-1С Цепь в сборе № чережа ПМ5.04.20</t>
  </si>
  <si>
    <t>Взрывчатые вещества</t>
  </si>
  <si>
    <t>Патронированные взрывчатые вещества</t>
  </si>
  <si>
    <t>Неэлектрические детонаторы</t>
  </si>
  <si>
    <t>Электродетонатор ЭД-З-Н</t>
  </si>
  <si>
    <t>Детонируюшие шнур ДШЭ</t>
  </si>
  <si>
    <t>Взрывчатие вешества типа Аммонит ПЖВ</t>
  </si>
  <si>
    <t>Электродетонатор ЭД-КЗ-ПКМ</t>
  </si>
  <si>
    <t>Отдел ОТ и ПБ</t>
  </si>
  <si>
    <t>Костюм х/б для рабочих</t>
  </si>
  <si>
    <t>ГОСТ 12.4.280.-280</t>
  </si>
  <si>
    <t>комп</t>
  </si>
  <si>
    <t>Костюм х/б для ИТР</t>
  </si>
  <si>
    <t>ГОСТ 12.4.280.-281</t>
  </si>
  <si>
    <t>Спецодежда для охранников</t>
  </si>
  <si>
    <t>ГОСТ 12.4.280.-282</t>
  </si>
  <si>
    <t>Сапоги керзовые с металлическим подносиком</t>
  </si>
  <si>
    <t>ГОСТ 28507-99
 ГОСТ РЕН ИСО 20345-28011</t>
  </si>
  <si>
    <t>пара</t>
  </si>
  <si>
    <t>Ботинки кожанные с металлическим подноском</t>
  </si>
  <si>
    <t>Сапоги шахтерские с ударнозащитным носком</t>
  </si>
  <si>
    <t>ГОСТ 12.4.072-79</t>
  </si>
  <si>
    <t>Куртка на утепленной подкладке для рабочих</t>
  </si>
  <si>
    <t>ГОСТ 12.4.236-2011</t>
  </si>
  <si>
    <t>Куртка на утепленной подкладке для ИТР</t>
  </si>
  <si>
    <t>Брюки на утепляющей прокладке для рабочих</t>
  </si>
  <si>
    <t>Брюки на утепляющей прокладке для охранников</t>
  </si>
  <si>
    <t>ГОСТ 12.4.236-2012</t>
  </si>
  <si>
    <t>Куртка на утепленной подкладке для охранников</t>
  </si>
  <si>
    <t>дона</t>
  </si>
  <si>
    <t>Брюки на утепляющей прокладке для ИТР</t>
  </si>
  <si>
    <t>Белье нательное</t>
  </si>
  <si>
    <t>Подшлемник</t>
  </si>
  <si>
    <t>ТУ 8579-001-43530470-2011</t>
  </si>
  <si>
    <t>Плащь водонепроницаемый</t>
  </si>
  <si>
    <t>ГОСТ 12.4.134-83</t>
  </si>
  <si>
    <t>Костюм сварочный летний</t>
  </si>
  <si>
    <t>ГОСТ 12.4.250-2013</t>
  </si>
  <si>
    <t>Костюм сварочный зимний</t>
  </si>
  <si>
    <t>Костюм для работающих на печь (термостойкий)</t>
  </si>
  <si>
    <t>ГОСТ 12.4.297-2013</t>
  </si>
  <si>
    <t>Жилет сигнальный</t>
  </si>
  <si>
    <t>ГОСТ 12.4.281-2014</t>
  </si>
  <si>
    <t>Самоспасатель</t>
  </si>
  <si>
    <t>ГОСТ 25667-83</t>
  </si>
  <si>
    <t>Головной убор (кепка)</t>
  </si>
  <si>
    <t>Н/р 2529742</t>
  </si>
  <si>
    <t>Белье постельное</t>
  </si>
  <si>
    <t>ГОСТ 31307-2005</t>
  </si>
  <si>
    <t>Матрац</t>
  </si>
  <si>
    <t>ГОСТ 19917-2014</t>
  </si>
  <si>
    <t>Подушка ватная</t>
  </si>
  <si>
    <t>ГОСТ  55857-2013</t>
  </si>
  <si>
    <t>Одеяло ватное</t>
  </si>
  <si>
    <t>Покрывало</t>
  </si>
  <si>
    <t>Сочик</t>
  </si>
  <si>
    <t>Н/р 6652930</t>
  </si>
  <si>
    <t>Лента сигнальная оградительная (красно-белая 250 м)</t>
  </si>
  <si>
    <t>ГОСТ 34489-2013</t>
  </si>
  <si>
    <t>рулон</t>
  </si>
  <si>
    <t>Аптечка первой помощи</t>
  </si>
  <si>
    <t>ГОСТ 23267-78</t>
  </si>
  <si>
    <t>Аптечка для автомобилей</t>
  </si>
  <si>
    <t>ГОСТ 2494825</t>
  </si>
  <si>
    <t>Щит пожарный ЩП-А</t>
  </si>
  <si>
    <t>ГОСТ 12.4.009-83</t>
  </si>
  <si>
    <t>Илон заҳарига қарши зардоб тозаланган концентратланган суюқ</t>
  </si>
  <si>
    <t>Дежурный фонарик</t>
  </si>
  <si>
    <t>ГОСТ 31611.2-2012</t>
  </si>
  <si>
    <t>Газоанализатор портативьная</t>
  </si>
  <si>
    <t>Газобаллоны для буровиков</t>
  </si>
  <si>
    <t>ГОСТ 15860-84</t>
  </si>
  <si>
    <t>Емкость для питьевой воды 1тн</t>
  </si>
  <si>
    <t>Ўзбекистон Республикаси Қонуни, 22.09.2016 йилдаги ЎРҚ-410-сон</t>
  </si>
  <si>
    <t>Хлор</t>
  </si>
  <si>
    <t>Костюм для уборщиков помещений</t>
  </si>
  <si>
    <t>Н/р 2506319</t>
  </si>
  <si>
    <t>Спецобувь для женщин лаборатории</t>
  </si>
  <si>
    <t>Халат белый</t>
  </si>
  <si>
    <t>Н/р 2506475</t>
  </si>
  <si>
    <t>Палатка надувно-каркасная для буровиков</t>
  </si>
  <si>
    <t>ГОСТ 31189-2015</t>
  </si>
  <si>
    <t>Рюкзак для взрывников</t>
  </si>
  <si>
    <t>ПИ ЯХҚ талабига мувофиқ</t>
  </si>
  <si>
    <t>Футболка</t>
  </si>
  <si>
    <t>Н/р 25111721</t>
  </si>
  <si>
    <t xml:space="preserve">Шахтный светильник головной LED EMX-HEAD/1W (KS-6000) </t>
  </si>
  <si>
    <t xml:space="preserve">Лаборатория костюми (аёллар учун, пахтали, яшил ранг) </t>
  </si>
  <si>
    <t>Лаборатория халати (эркаклар учун, пахтали, ок ранг)</t>
  </si>
  <si>
    <t>ПТО</t>
  </si>
  <si>
    <t>Канат стальной</t>
  </si>
  <si>
    <t xml:space="preserve"> ГОСТ 2688-80
 Д-6,2 мм
 L-1000 м</t>
  </si>
  <si>
    <t xml:space="preserve">Трос в сборе, главной лебёдки </t>
  </si>
  <si>
    <t>Диаметром 16 мм с серьгой (22,86 м)</t>
  </si>
  <si>
    <t>Диаметром 24 мм с серьгой (22,86 м)</t>
  </si>
  <si>
    <t>Трос в сборе, главной лебедки д 19 мм длина 30 м</t>
  </si>
  <si>
    <t>Диаметром19 мм с серьгой (30 м)</t>
  </si>
  <si>
    <t>Трос в сборе, главной лебедки д 22 мм длина 30 м</t>
  </si>
  <si>
    <t>Диаметром 22 мм с серьгой (30 м)</t>
  </si>
  <si>
    <t xml:space="preserve">Пневмоударник погружной </t>
  </si>
  <si>
    <t>Марка: П-110 Р-2,8
Тип соединения с коронкой: Байонетное
Диаметр коронки: 110 мм
Ударная мощность: 2,8 кВт
Частота ударов: 22 в сек.
Расход воздуха: 7,0 м3/мин
Давление воздуха: 0,5 — 0,7 МПа
Длина: 661 мм
Диаметр: 98 мм
Масса: 23,5 кг</t>
  </si>
  <si>
    <t>Гайка регулировочная (П-110Р-2,8)</t>
  </si>
  <si>
    <t>П110Р.013 для Пневмоударник погружной П-110Р-2,8</t>
  </si>
  <si>
    <t>Трубка распределительная (П-110Р-2,8)</t>
  </si>
  <si>
    <t>П110Р.009 для Пневмоударник погружной П-110Р-2,8</t>
  </si>
  <si>
    <t>Ударник (П-110Р-2,8)</t>
  </si>
  <si>
    <t>П110Р.006 для Пневмоударник погружной П-110Р-2,8</t>
  </si>
  <si>
    <t>Букса (П-110Р-2,8)</t>
  </si>
  <si>
    <t>П110Р.004 для Пневмоударник погружной П-110Р-2,8</t>
  </si>
  <si>
    <t>Шарик 17.462 (П-110Р-2,8)</t>
  </si>
  <si>
    <t>ГОСТ 3722 для Пневмоударник погружной П-110Р-2,8</t>
  </si>
  <si>
    <t>Цилиндр (П-110Р-2,8)</t>
  </si>
  <si>
    <t>П110Р.008 для Пневмоударник погружной П-110Р-2,8</t>
  </si>
  <si>
    <t>Кольцо пружинное (П-110Р-2,8)</t>
  </si>
  <si>
    <t>П110Р.002 для Пневмоударник погружной П-110Р-2,8</t>
  </si>
  <si>
    <t>Коронка КНШ-110</t>
  </si>
  <si>
    <r>
      <t>Модель - КНШ
Диаметр - 110 мм
Бойонетное соединение -</t>
    </r>
    <r>
      <rPr>
        <sz val="10"/>
        <color rgb="FF000000"/>
        <rFont val="Calibri"/>
        <family val="2"/>
        <charset val="204"/>
      </rPr>
      <t>Ø</t>
    </r>
    <r>
      <rPr>
        <sz val="10"/>
        <color rgb="FF000000"/>
        <rFont val="Times New Roman"/>
        <family val="1"/>
        <charset val="204"/>
      </rPr>
      <t xml:space="preserve"> 52мм
L-176 мм
Тип соединения - Байонетное</t>
    </r>
  </si>
  <si>
    <t>Долото 3-х лопастное (пикобур)</t>
  </si>
  <si>
    <t>Диаметр 118 мм 
Материал лопастей сталь 3 б-12 мм
Материал основания долота сталь 35, сталь 45 
Материал твердого сплава –ВК8 Г5105Б 
Присоединительная резьба замковая З-50</t>
  </si>
  <si>
    <t>Диаметр 132 мм 
Материал лопастей сталь 3 б-12 мм
Материал основания долота сталь 35, сталь 45 Материал твердого сплава –ВК8 Г5105Б Присоединительная резьба замковая З-50</t>
  </si>
  <si>
    <t>Шнек буровой Д-135 мм L-1500 мм</t>
  </si>
  <si>
    <t>Диаметр шнека/долота, мм 	135/(148/151)
Длина шнека общая/рабочая, мм	 1590/1500
Тип соединения	шестигранник  S55
Макс. крутящий момент, кгс·м	 500
Масса, кг	 22,24
Толщина реборды, мм	 5</t>
  </si>
  <si>
    <t>Диаметр 151 мм
Материал лопастей сталь 3 б-12 мм 
Материал основания долота сталь 35, сталь 45. 
Материал твердого сплава –ВК8 Г5105Б 
Присоединение к шнеку при помощи шестигранника S-55</t>
  </si>
  <si>
    <t>Шланг водяной 9м 1"</t>
  </si>
  <si>
    <t>Шланг РВД  Длина РВД в сборе — 9000 мм Рабочее давление — 120 атм. Резьбы (размеры) фитингов — 1/2"-1/2" Конструкция фитингов — Г (гайка)-Г (гайка)</t>
  </si>
  <si>
    <t>Ножницы обжима</t>
  </si>
  <si>
    <t>Предназначены для деформации овальной втулки при креплении троса ССК</t>
  </si>
  <si>
    <t>Овальная втулка 6,35 мм</t>
  </si>
  <si>
    <t>Служит для фиксации троса ССК на овершоте</t>
  </si>
  <si>
    <t>Бурилная труба ТБСУ с левый резбой</t>
  </si>
  <si>
    <t>Вес, кг	  43,4 (42,5)
Длина трубы, мм	  4700
Наружный диаметр замка, мм	  6
Наружный диаметр, мм  	63,5×6,0
Применение	  колонковое бурение
Толщина стенки трубы, мм	  63,5
Ширина прорезей под ключ S, мм	  22</t>
  </si>
  <si>
    <t>Элеватор полуавтоматический</t>
  </si>
  <si>
    <t>Марка  МЗ-50-80-2</t>
  </si>
  <si>
    <t>Вилка отбивная М 50</t>
  </si>
  <si>
    <t>Вилка отбивная М 50 для РТ 1200 муфтово-замкового соединения. Размер зева вилки соответствует ширине прорези бурового замка. Удержание в подвешенном состоянии над устьем скважины колонны бурильных труб при откручивании или закручивании буровых штанг. Вставляется в прорези бурового замка.</t>
  </si>
  <si>
    <t>Наголовник</t>
  </si>
  <si>
    <t>Наименование Наголовник М50/10
Габаритные размеры, мм D=97, L=212
Грузоподъёмность, т 10
Применяется с замками 3-50
Масса, кг 4,6</t>
  </si>
  <si>
    <t>Метчик ловильный</t>
  </si>
  <si>
    <t>Внутренний диаметр извлекаемых труб, мм 51-64
Диаметр скважины, мм 76
Длина без воронки, мм 220
Масса, кг 3,19
Резбы соединителное  З-50 (Левий)</t>
  </si>
  <si>
    <t>Внутренний диаметр извлекаемых труб, мм 71-82
Диаметр скважины, мм 93
Длина без воронки, мм 190
Масса, кг 4,92
Резбы соединителное  З-50 (Левий)</t>
  </si>
  <si>
    <t>Внутренний диаметр извлекаемых труб, мм 89-100
Диаметр скважины, мм 112
Длина без воронки, мм 200
Масса, кг 9,76
Резбы соединителное  З-50 (Левий)</t>
  </si>
  <si>
    <t>УРАНОВАЯ ТЕХНОЛОГИЧЕСКАЯ ПАРТИЯ</t>
  </si>
  <si>
    <t>Канат</t>
  </si>
  <si>
    <t>Канат двойной свивки типа ТК
Конструкции 6х37 (1+6+12+18) + 1 о.с.
 ГОСТ 3071-88
Диаметр - 18 мм
1 рулон - 1000 м</t>
  </si>
  <si>
    <t>Замок для бурильных труб ЗН-95</t>
  </si>
  <si>
    <r>
      <t xml:space="preserve">Марка: ЗН-95 ГОСТ 5286-75   
Дилина: 576 мм
Внутринний диаметр: 32 мм
</t>
    </r>
    <r>
      <rPr>
        <b/>
        <sz val="10"/>
        <color rgb="FF000000"/>
        <rFont val="Times New Roman"/>
        <family val="1"/>
        <charset val="204"/>
      </rPr>
      <t xml:space="preserve">Резьба замковой соединительное: 
</t>
    </r>
    <r>
      <rPr>
        <sz val="10"/>
        <color rgb="FF000000"/>
        <rFont val="Times New Roman"/>
        <family val="1"/>
        <charset val="204"/>
      </rPr>
      <t xml:space="preserve">Резьба  - З-76  5 ниток на 1"
</t>
    </r>
    <r>
      <rPr>
        <b/>
        <sz val="10"/>
        <color rgb="FF000000"/>
        <rFont val="Times New Roman"/>
        <family val="1"/>
        <charset val="204"/>
      </rPr>
      <t>Резьба трубное соединительное:</t>
    </r>
    <r>
      <rPr>
        <sz val="10"/>
        <color rgb="FF000000"/>
        <rFont val="Times New Roman"/>
        <family val="1"/>
        <charset val="204"/>
      </rPr>
      <t xml:space="preserve"> 
Резьба  трубная по ГОСТ 631-75 шаг резбы - 3,175</t>
    </r>
  </si>
  <si>
    <t>Замок для бурильных труб</t>
  </si>
  <si>
    <r>
      <t xml:space="preserve">Диаметр: 57 мм
Дилина: 436  мм
Внутринний диаметр: 28 мм
</t>
    </r>
    <r>
      <rPr>
        <b/>
        <sz val="10"/>
        <color rgb="FF000000"/>
        <rFont val="Times New Roman"/>
        <family val="1"/>
        <charset val="204"/>
      </rPr>
      <t xml:space="preserve">Резба замковой соединительное: </t>
    </r>
    <r>
      <rPr>
        <sz val="10"/>
        <color rgb="FF000000"/>
        <rFont val="Times New Roman"/>
        <family val="1"/>
        <charset val="204"/>
      </rPr>
      <t xml:space="preserve">
Резьба  - З-44 по ГОСТ 28787-2018 6 ниток на 1"
Высота профиля резбы 1,42 мм
</t>
    </r>
    <r>
      <rPr>
        <b/>
        <sz val="10"/>
        <color rgb="FF000000"/>
        <rFont val="Times New Roman"/>
        <family val="1"/>
        <charset val="204"/>
      </rPr>
      <t xml:space="preserve">Резба трубное соединительное: </t>
    </r>
    <r>
      <rPr>
        <sz val="10"/>
        <color rgb="FF000000"/>
        <rFont val="Times New Roman"/>
        <family val="1"/>
        <charset val="204"/>
      </rPr>
      <t xml:space="preserve">
Резьба  - Т-50 по ГОСТ 7909-56 10 ниток на 1"
Высота профиля резбы 1,412 мм</t>
    </r>
  </si>
  <si>
    <t>Переходник
(Adapter)</t>
  </si>
  <si>
    <t>ПЗ-76/133
2 7/8" Reg (Box)-NC-50(Pin)</t>
  </si>
  <si>
    <t>МЗ-117/133
4 1/2" Reg(Box)-NC-50 Reg(Box)</t>
  </si>
  <si>
    <t>ПЗ-76/122
2 7/8" Reg (Box)-NC-46(Pin)</t>
  </si>
  <si>
    <t>МЗ-117/122
4 1/2" Reg(Box)-NC-46 Reg(Box)</t>
  </si>
  <si>
    <t>ПЗ-76/118
2 7/8" Reg(Box)-NC44 (Pin)</t>
  </si>
  <si>
    <t>МЗ-117/118
4 1/2" Reg(Box)-NC-44 Reg(Box)</t>
  </si>
  <si>
    <t>МЗ-117/102
4 1/2"4 Reg(Box)-NC-38 Reg(Box)</t>
  </si>
  <si>
    <t>МЗ-76/117
2 7/8" Reg(Box)-4 1/2" Reg(Box)</t>
  </si>
  <si>
    <t>НЗ-117/102
4 1/2" Reg(Pin)-NC-38 Reg (Pin)</t>
  </si>
  <si>
    <t>Вертлюг сальник</t>
  </si>
  <si>
    <t>Марка: ВС-10
Грузоподъемность, кН (т.с.)  100 (10)
Габаритные размеры, мм D160, L=980мм
Масса, кг 68</t>
  </si>
  <si>
    <t>Ключи трубные цепные</t>
  </si>
  <si>
    <t xml:space="preserve">Вес, кг  		 12,54  
Диаметр ручки, мм  	 32 	  
Длина цепи, мм  		 1048 	
Общая длина ключа, мм  		 1200 	  
Условный диаметр трубы, мм  	 48-219 	</t>
  </si>
  <si>
    <t>Хомут д-89 для бурового агрегата</t>
  </si>
  <si>
    <t>Диаметр обсадных трубы (мм) 90
Толщина скобы хомута (мм) 15-20
Высота (мм) 140-160
Длина (мм) 350-360</t>
  </si>
  <si>
    <t>Хомут д.195 мм</t>
  </si>
  <si>
    <t>Диаметр обсадных трубы (мм) 195
Толщина скобы хомута (мм) 15-20
Высота (мм) 140-160
Длина (мм) 360-450</t>
  </si>
  <si>
    <t>Катанка В д.5,5 мм</t>
  </si>
  <si>
    <t>Горячекатаная сталь  это металлический круглый прут непрерывной длины                                                          
Диаметр - 5,5 мм
Марка	-СТ3
Метров в тонне	-53612м 
Длина: бухта  (в бухте 50 кг)</t>
  </si>
  <si>
    <t>Катанка В д.6,5 мм</t>
  </si>
  <si>
    <t>Горячекатаная сталь  это металлический круглый прут непрерывной длины                                                          
Диаметр - 6,5 мм
Марка	-СТ3
Метров в тонне	-3839м 
Длина: бухта  (в бухте 50 кг)</t>
  </si>
  <si>
    <t xml:space="preserve">Полиэтиленовая плёнка </t>
  </si>
  <si>
    <t>Тип СТ
Толщина слоя 100 микрон
Ширина 6000 мм
Длина: 1 рулон 100 п.м</t>
  </si>
  <si>
    <t>Текстильный петлевой строп</t>
  </si>
  <si>
    <t>Грузоподёмность- 10 т
Длина-10 м
Ширина-300 мм</t>
  </si>
  <si>
    <t>Грузоподёмность- 10 т
Длина-5 м
Ширина-300 мм</t>
  </si>
  <si>
    <t>СТРОП-ПРО СТП SP00104
Грузоподёмност- 3 т
Длина-4 м
ТУ 3178-001-03617014-2016</t>
  </si>
  <si>
    <t>СТРОП-ПРО СТП SP00152
Грузоподёмность- 5т
Длина-3 м
Ширина-125 мм
ТУ 3178-001-03617014-2016</t>
  </si>
  <si>
    <t>Труба с раструбом под резьбовое соединение ПВХ</t>
  </si>
  <si>
    <t>Обозначение по Тs 07621395- 027:2019 Труба НПВХ РР - Ø 195 х 14,5 Номинальным наружным диаметром 195 мм
Номинальной толщиной стенки 14,5 мм
Масса 1п.м  11,91 кг</t>
  </si>
  <si>
    <t>Обозначение по Тs 07621395- 027:2019 Труба НПВХ РР - Ø 195 х 14,5 Номинальным наружным диаметром 195 мм
Номинальной толщиной стенки 14,5 мм
Масса 1п.м  2,95 кг</t>
  </si>
  <si>
    <t>Фильтрь КДФ</t>
  </si>
  <si>
    <t>КДФ (каркасно-дисковый фильтр) 118
Номинальным наружным диаметром 118 мм
Номинальной толщиной стенки 22 мм
Длина 2 м</t>
  </si>
  <si>
    <t>Переходник  НПВХ</t>
  </si>
  <si>
    <t>Переходник имеет наружный диаметр 195 мм плавно без выступов переходящий в диаметр 90 мм. Со стороны диаметра 195 мм, переход¬ник имеет внутреннюю резьбу под наружную резьбу обсадной трубы 195×14. Со стороны диаметра 90 мм, — наружную резьбу под внутреннюю резьбу обсадной трубы 90×8 мм. Длина переходников от 0,4 до 0,6 м.</t>
  </si>
  <si>
    <t xml:space="preserve">Мытый песок </t>
  </si>
  <si>
    <t>Фракции 3-5мм</t>
  </si>
  <si>
    <t>Сульфатостойкий портландцемент</t>
  </si>
  <si>
    <t>Марка ССПЦ-400ДО</t>
  </si>
  <si>
    <t>Внутренний диаметр извлекаемых труб, мм  20-57
Диаметр скважины, мм 76
Длина без воронки, мм 430
Масса, кг 9,45 кг
Резбы соединителное  З-50 (Левий)</t>
  </si>
  <si>
    <t>Внутренний диаметр извлекаемых труб, мм 20-57
Диаметр скважины, мм 76
Длина без воронки, мм 430
Масса, кг 9,45
Резбы соединителное  З-50 (Правый)</t>
  </si>
  <si>
    <t>Внутренний диаметр извлекаемых труб, мм 32-73
Резбы соединителное  З-86 (Правый)
Марка МБУ 32-73 
ГОСТ 28487-90</t>
  </si>
  <si>
    <t>Внутренний диаметр извлекаемых труб, мм 32-73
Резбы соединителное  З-86 (Левий)
Марка МБУ 32-73 
ГОСТ 28487-91</t>
  </si>
  <si>
    <t xml:space="preserve">Колокол ловильный </t>
  </si>
  <si>
    <t>Марка К 110-70/122
Ловильные диаметр (наибольший) мм, 110
Ловильные диаметр (наименьший) мм, 70
Наибольший наружный (мм) 122
Присоединительная резьба З-76 (Левий) ГОСТ 28487-90</t>
  </si>
  <si>
    <t>Марка К 85-64
Ловильные диаметр (наибольший) мм, 85
Ловильные диаметр (наименьший) мм, 64
Наибольший наружный (мм) 102
Присоединительная резьба З-76 (Левий) ГОСТ 28487-90</t>
  </si>
  <si>
    <t>Марка К 85-64
Ловильные диаметр (наибольший) мм, 85
Ловильные диаметр (наименьший) мм, 64
Наибольший наружный (мм) 102
Присоединительная резьба З-76 (Правий) ГОСТ 28487-91</t>
  </si>
  <si>
    <t>Рукава высокого давления</t>
  </si>
  <si>
    <t>Диаметр (мм) 63
РВД 4SH
Давления 250 BAR
Дилина бухты (м) 20</t>
  </si>
  <si>
    <t>Рукава напорно-всасывающие</t>
  </si>
  <si>
    <t>Диаметр внутренний-100 мм
Марка-КЩ
Длина рукава-8 м
ГОСТ 5398-76</t>
  </si>
  <si>
    <t>Щланг ПНД</t>
  </si>
  <si>
    <t>TS 07621395-004:2022
Диаметр (мм)  40
Толшина стенки (мм) 8
Наминал давления  PN 25
Серия труб   S 2
Длина: бухта  (в бухте 500 м)</t>
  </si>
  <si>
    <t>TS 07621395-004:2022
Диаметр (мм)  32
Толшина стенки (мм) 6,4
Наминал давления  PN 25
Серия труб   S 2
Длина: бухта  (в бухте 500 м)</t>
  </si>
  <si>
    <t>Алмазные инструменты</t>
  </si>
  <si>
    <t>Алмазные коронки</t>
  </si>
  <si>
    <t>23И2АГ-УК Ø 75,3 мм. (08 SP DT 8A)</t>
  </si>
  <si>
    <t>23И3АГ-УК Ø 75,3 мм. (08 SP DT 6A)</t>
  </si>
  <si>
    <t>23И31-2-УМ-16-УК Ø 75,3 мм. (08 SPU DT 6A)</t>
  </si>
  <si>
    <t>32И3АГ-УК Ø 75,3 мм.</t>
  </si>
  <si>
    <t>32И21(2)АУМ-УК Ø 75,3 мм. (08 CF DT 9A)</t>
  </si>
  <si>
    <t>32И22(2)АУМ-УК Ø 75,3 мм. (08 CF DT 8A)</t>
  </si>
  <si>
    <t>37И21(2)МГ-УК Ø 75,3 мм. (08 TV DT 8A)</t>
  </si>
  <si>
    <t>38И21(2)АУМ-УК Ø 75,3 мм. (08 TF DT 9A)</t>
  </si>
  <si>
    <t>38И21(2)-18-УК Ø 75,3 мм. (08 TFU DT 9A)</t>
  </si>
  <si>
    <t>При бурение HQ</t>
  </si>
  <si>
    <t>23И2АГ-УК Ø 95,6 мм. (10 SP DT 8A)</t>
  </si>
  <si>
    <t>23И3АГ-УК Ø 95,6 мм. (10 SP DT 6A)</t>
  </si>
  <si>
    <t>29И3АГ-УК Ø 95,6 мм. (10 FD DT 7A)</t>
  </si>
  <si>
    <t>32И21(2)АУМ-УК Ø 95,6 мм. (10 CF DT 9A)</t>
  </si>
  <si>
    <t>32И22(2)АУМ-УК Ø 95,6 мм. (10 CF DT 8A)</t>
  </si>
  <si>
    <t>38И21(2)АУМ-УК Ø 95,6 мм. (10 TF DT 9A)</t>
  </si>
  <si>
    <t>38И3АГУ-16-УК Ø 95,6 мм. (10 TFU DT 9A)</t>
  </si>
  <si>
    <t>07КС-0 Ø 95,6 мм.</t>
  </si>
  <si>
    <t>При бурение PQ</t>
  </si>
  <si>
    <t>23И2АГ-УК Ø 122,0 мм.</t>
  </si>
  <si>
    <t>23И3АГ-УК Ø 122,0 мм. (12 SP DT 4A)</t>
  </si>
  <si>
    <t>23И4АГ-УК Ø 122,0 мм. (12 SP DT 6A)</t>
  </si>
  <si>
    <t>Расширители</t>
  </si>
  <si>
    <t>Алмазные расширитель</t>
  </si>
  <si>
    <t>23ПТ Ø 75,7 мм. (NQ IMP WL)</t>
  </si>
  <si>
    <t>23ПТ Ø 96,1 мм. (HQ IMP WL)</t>
  </si>
  <si>
    <t>23ПТ Ø 122,6 мм.</t>
  </si>
  <si>
    <t>Башмаки</t>
  </si>
  <si>
    <t>Башмак алмазный 95,6</t>
  </si>
  <si>
    <t>26И3-УК Ø 95,6/76 мм.</t>
  </si>
  <si>
    <t>Башмак алмазный 100,0</t>
  </si>
  <si>
    <t>Б23И4-УК Ø 100,0/76 мм.</t>
  </si>
  <si>
    <t>Башмак алмазный 117,5</t>
  </si>
  <si>
    <t>26И3-УК Ø 117,5/100 мм. (HWT-117,5/100 S6)</t>
  </si>
  <si>
    <t>Башмак алмазный 122</t>
  </si>
  <si>
    <t>26И3-УК Ø 122/100 мм. (HWT-121/100 S6)</t>
  </si>
  <si>
    <t>Башмак алмазный 143,5</t>
  </si>
  <si>
    <t xml:space="preserve">26И4-УК Ø 143,5/123,8 мм. </t>
  </si>
  <si>
    <t>Башмак алмазный 148,3</t>
  </si>
  <si>
    <t>EC,S10,6vv,TP  Ø 148,3</t>
  </si>
  <si>
    <t>При бурение NQ</t>
  </si>
  <si>
    <t>Буровые инструменты ССК</t>
  </si>
  <si>
    <t>Трубы</t>
  </si>
  <si>
    <t>Наружная труба НQ 1.5 M/5.0 FT</t>
  </si>
  <si>
    <t>510-034/1</t>
  </si>
  <si>
    <t>Наружная труба НQ 3.0 M/10.0 FTT</t>
  </si>
  <si>
    <t>510-034</t>
  </si>
  <si>
    <t>Труба внутренняя, НQ 1.5 M/5.0 FT</t>
  </si>
  <si>
    <t>510-104/1</t>
  </si>
  <si>
    <t>Труба внутренняя, НQ 3.0 M/10.0 FT</t>
  </si>
  <si>
    <t>510-104</t>
  </si>
  <si>
    <t>Наружная труба РQ 1.5 M/5.0 FT</t>
  </si>
  <si>
    <t>510-035/1</t>
  </si>
  <si>
    <t>Труба внутренняя, РQ 1.5 M/5.0 FT</t>
  </si>
  <si>
    <t>510-105/1</t>
  </si>
  <si>
    <t xml:space="preserve">Труба бурильная ВWL-TR 3,0 м         </t>
  </si>
  <si>
    <t>530-425</t>
  </si>
  <si>
    <t xml:space="preserve">Труба бурильная HWL-TR 3,0 м         </t>
  </si>
  <si>
    <t>530-445</t>
  </si>
  <si>
    <t xml:space="preserve">Труба бурильная PWL-TR 3,0 м         </t>
  </si>
  <si>
    <t>530-455</t>
  </si>
  <si>
    <t>Труба обсадная</t>
  </si>
  <si>
    <t xml:space="preserve">Труба обсадная NWT-3 м </t>
  </si>
  <si>
    <t>209-154</t>
  </si>
  <si>
    <t xml:space="preserve">Труба обсадная NWT-1,5 м </t>
  </si>
  <si>
    <t>209-154/2</t>
  </si>
  <si>
    <t>Труба обсадная NWT-1 м</t>
  </si>
  <si>
    <t>209-154/3</t>
  </si>
  <si>
    <t xml:space="preserve">Труба обсадная HWT-3 м </t>
  </si>
  <si>
    <t xml:space="preserve">Труба обсадная HWT-1,5 м </t>
  </si>
  <si>
    <t>Труба обсадная HWT-1 м</t>
  </si>
  <si>
    <t xml:space="preserve">Труба обсадная PWT-3 м </t>
  </si>
  <si>
    <t>209-156</t>
  </si>
  <si>
    <t xml:space="preserve">Труба обсадная PWT-1,5 м </t>
  </si>
  <si>
    <t>209-156/2</t>
  </si>
  <si>
    <t>Труба обсадная PWT-1 м</t>
  </si>
  <si>
    <t>209-156/3</t>
  </si>
  <si>
    <t>Труба обсадная PWT-0,5 м</t>
  </si>
  <si>
    <t>209-156/4</t>
  </si>
  <si>
    <t>Колонковый набор BQ</t>
  </si>
  <si>
    <t>Колонковый набор BWL 3000 мм в сборе</t>
  </si>
  <si>
    <t>510-902</t>
  </si>
  <si>
    <t>Верхняя часть керноприемника, колонковый набор NQ</t>
  </si>
  <si>
    <t>Головка внутренней керноприемной трубы в сборе NQ</t>
  </si>
  <si>
    <t>510-803</t>
  </si>
  <si>
    <t>Основание грибка</t>
  </si>
  <si>
    <t>510-353</t>
  </si>
  <si>
    <t>Шпилька</t>
  </si>
  <si>
    <t>510-273</t>
  </si>
  <si>
    <t>Шайба пружины стопоров</t>
  </si>
  <si>
    <t>510-313</t>
  </si>
  <si>
    <t>Пружина стопоров</t>
  </si>
  <si>
    <t>510-303</t>
  </si>
  <si>
    <t xml:space="preserve">Стопор </t>
  </si>
  <si>
    <t>510-283</t>
  </si>
  <si>
    <t>Тяга</t>
  </si>
  <si>
    <t>510-293</t>
  </si>
  <si>
    <t>Опорное кольцо</t>
  </si>
  <si>
    <t>510-253</t>
  </si>
  <si>
    <t>Гайка шпинделя</t>
  </si>
  <si>
    <t>Шайба сигнализатора</t>
  </si>
  <si>
    <t xml:space="preserve">Подшипник упорный </t>
  </si>
  <si>
    <t>510-193</t>
  </si>
  <si>
    <t>Шпиндельный центратор</t>
  </si>
  <si>
    <t>510-183</t>
  </si>
  <si>
    <t xml:space="preserve">Подшипник подвески </t>
  </si>
  <si>
    <t>510-163</t>
  </si>
  <si>
    <t>Пружина головки керноприемника</t>
  </si>
  <si>
    <t>Стопорная гайка</t>
  </si>
  <si>
    <t>Колпачок внутренней трубы</t>
  </si>
  <si>
    <t>Клапан переходника внутренней трубы</t>
  </si>
  <si>
    <t>510-113</t>
  </si>
  <si>
    <t>Стопорное кольцо кернорвателя</t>
  </si>
  <si>
    <t xml:space="preserve">Кольцо кернорвательное </t>
  </si>
  <si>
    <t>510-083</t>
  </si>
  <si>
    <t>Кольцо кернорвательное  корзинка</t>
  </si>
  <si>
    <t>510-083/1</t>
  </si>
  <si>
    <t>Корпус кернорвательный</t>
  </si>
  <si>
    <t>Релитовый переходник с твердосплавными ребрами (для штанги WL)</t>
  </si>
  <si>
    <t>510-063</t>
  </si>
  <si>
    <t>Переходная муфта</t>
  </si>
  <si>
    <t>510-053</t>
  </si>
  <si>
    <t>Посадочное кольцо</t>
  </si>
  <si>
    <t>Манжеты сигнализаторы, твердый</t>
  </si>
  <si>
    <t>510-213/1</t>
  </si>
  <si>
    <t>Бронзовый стабилизатор</t>
  </si>
  <si>
    <t>Верхняя часть керноприемника, колонковый набор HQ</t>
  </si>
  <si>
    <t>Головка внутренней керноприемной трубы в сборе HQ</t>
  </si>
  <si>
    <t>510-804</t>
  </si>
  <si>
    <t>510-354</t>
  </si>
  <si>
    <t>510-274</t>
  </si>
  <si>
    <t>510-314</t>
  </si>
  <si>
    <t>510-304</t>
  </si>
  <si>
    <t>510-284</t>
  </si>
  <si>
    <t>510-294</t>
  </si>
  <si>
    <t>510-254</t>
  </si>
  <si>
    <t>510-234</t>
  </si>
  <si>
    <t xml:space="preserve">манжеты сигнализаторы, жесткие </t>
  </si>
  <si>
    <t>510-214/1</t>
  </si>
  <si>
    <t>510-204</t>
  </si>
  <si>
    <t>510-194</t>
  </si>
  <si>
    <t>510-184</t>
  </si>
  <si>
    <t>510-164</t>
  </si>
  <si>
    <t>510-174</t>
  </si>
  <si>
    <t>510-154</t>
  </si>
  <si>
    <t>510-144</t>
  </si>
  <si>
    <t>510-094</t>
  </si>
  <si>
    <t>510-084/1</t>
  </si>
  <si>
    <t>510-074</t>
  </si>
  <si>
    <t>510-064</t>
  </si>
  <si>
    <t>510-054</t>
  </si>
  <si>
    <t>510-044</t>
  </si>
  <si>
    <t>510-024</t>
  </si>
  <si>
    <t>Верхняя часть керноприемника, колонковый набор PQ</t>
  </si>
  <si>
    <t>510-095</t>
  </si>
  <si>
    <t xml:space="preserve">Кернорвательное кольцо </t>
  </si>
  <si>
    <t>510-085</t>
  </si>
  <si>
    <t>Кернорвательное кольцо корзинка</t>
  </si>
  <si>
    <t>510-085/1</t>
  </si>
  <si>
    <t>510-075</t>
  </si>
  <si>
    <t>510-045</t>
  </si>
  <si>
    <t>510-065</t>
  </si>
  <si>
    <t>510-055</t>
  </si>
  <si>
    <t>510-025</t>
  </si>
  <si>
    <t>510-285</t>
  </si>
  <si>
    <t>510-215/1</t>
  </si>
  <si>
    <t>Общие комплектующие NQ;HQ;PQ.</t>
  </si>
  <si>
    <t xml:space="preserve">Пружина грибка керноприемника                         </t>
  </si>
  <si>
    <t>510-372</t>
  </si>
  <si>
    <t xml:space="preserve">Плунжер стопорный                             </t>
  </si>
  <si>
    <t>510-362</t>
  </si>
  <si>
    <t>510-382</t>
  </si>
  <si>
    <t>Болт головки керноприемника</t>
  </si>
  <si>
    <t>510-322</t>
  </si>
  <si>
    <t xml:space="preserve">Шар </t>
  </si>
  <si>
    <t>510-442</t>
  </si>
  <si>
    <t>Масленка</t>
  </si>
  <si>
    <t>510-132</t>
  </si>
  <si>
    <t>Шариковый клапан переходника внутренней трубы</t>
  </si>
  <si>
    <t>510-123</t>
  </si>
  <si>
    <t>Набор для бескернового бурения HQ;PQ.</t>
  </si>
  <si>
    <t>Регулировочный вал</t>
  </si>
  <si>
    <t>510-714</t>
  </si>
  <si>
    <t>Разделительный патрубок</t>
  </si>
  <si>
    <t>510-724</t>
  </si>
  <si>
    <t>Устройство для трехшарошечного долота на 2 3/8" / трехлопастного долота на N-4hx1"</t>
  </si>
  <si>
    <t>510-704/41</t>
  </si>
  <si>
    <t>Ниппель бурильной трубы BW</t>
  </si>
  <si>
    <t>210-354</t>
  </si>
  <si>
    <t>Бурильная труба BW 1500мм</t>
  </si>
  <si>
    <t>210-364/2</t>
  </si>
  <si>
    <t>510-725</t>
  </si>
  <si>
    <t>Кронштейн для трехшарошечного долота на 3 1/8" / трехлопастного долота на N-4hx1"</t>
  </si>
  <si>
    <t>510-705/41</t>
  </si>
  <si>
    <t>Бурильная труба BW 5 футов</t>
  </si>
  <si>
    <t>210-374/2</t>
  </si>
  <si>
    <t>Внутренняя керноприемная труба типа PWL для бескернового бурения х 5 футов / 1500 мм</t>
  </si>
  <si>
    <t>510-895/1</t>
  </si>
  <si>
    <t>Трехлопастное долото для набора бескернового бурения HQ</t>
  </si>
  <si>
    <t>Трехшарошечное долото для набора бескернового бурения HQ</t>
  </si>
  <si>
    <t>Трехлопастное долото для набора бескернового бурения РQ</t>
  </si>
  <si>
    <t>Трехшарошечное долото для набора бескернового бурения РQ</t>
  </si>
  <si>
    <t>Овершот</t>
  </si>
  <si>
    <r>
      <t xml:space="preserve">Овершот в сборе </t>
    </r>
    <r>
      <rPr>
        <b/>
        <sz val="12"/>
        <color theme="1"/>
        <rFont val="Times New Roman"/>
        <family val="1"/>
        <charset val="204"/>
      </rPr>
      <t>BWL</t>
    </r>
  </si>
  <si>
    <t>520-902</t>
  </si>
  <si>
    <t>Овершот в сборе NWL</t>
  </si>
  <si>
    <t>520-903</t>
  </si>
  <si>
    <t>Комплект запчастей для овершота</t>
  </si>
  <si>
    <t>540-703</t>
  </si>
  <si>
    <t>Комплект преобразования из NWL в HWL</t>
  </si>
  <si>
    <t>540-764</t>
  </si>
  <si>
    <t>Комплект преобразования из NWL в РWL</t>
  </si>
  <si>
    <t>540-765</t>
  </si>
  <si>
    <t>Винтовая гильза</t>
  </si>
  <si>
    <t>520-323</t>
  </si>
  <si>
    <t xml:space="preserve">Винт </t>
  </si>
  <si>
    <t>Вал</t>
  </si>
  <si>
    <t>Гайка для вала</t>
  </si>
  <si>
    <t>520-293</t>
  </si>
  <si>
    <t>Подшипник</t>
  </si>
  <si>
    <t>520-283</t>
  </si>
  <si>
    <t>Стопорная гайка для вала</t>
  </si>
  <si>
    <t>520-273</t>
  </si>
  <si>
    <t>Верхняя поддержка</t>
  </si>
  <si>
    <t>520-253</t>
  </si>
  <si>
    <t>Стопорная оболочка</t>
  </si>
  <si>
    <t>520-343</t>
  </si>
  <si>
    <t>Шток</t>
  </si>
  <si>
    <t>520-243</t>
  </si>
  <si>
    <t>Штоковая труба</t>
  </si>
  <si>
    <t>520-233</t>
  </si>
  <si>
    <t>Крепежная гайка</t>
  </si>
  <si>
    <t>520-223</t>
  </si>
  <si>
    <t>Крепежная шайба</t>
  </si>
  <si>
    <t>520-213</t>
  </si>
  <si>
    <t>Крепежная втулка с фланцем</t>
  </si>
  <si>
    <t>520-203</t>
  </si>
  <si>
    <t>Пружина стопорной втулки</t>
  </si>
  <si>
    <t>520-193</t>
  </si>
  <si>
    <t>Стопорная втулка</t>
  </si>
  <si>
    <t>520-183</t>
  </si>
  <si>
    <t>Подъемный захват</t>
  </si>
  <si>
    <t>520-103</t>
  </si>
  <si>
    <t>Головная часть овершота</t>
  </si>
  <si>
    <t>520-113</t>
  </si>
  <si>
    <t>Пружина подъемного захвата</t>
  </si>
  <si>
    <t>520-163</t>
  </si>
  <si>
    <t>Шплинт быстросъемный</t>
  </si>
  <si>
    <t>520-123</t>
  </si>
  <si>
    <t>Штифт для установки захвата</t>
  </si>
  <si>
    <t>520-133</t>
  </si>
  <si>
    <t xml:space="preserve">Штифт для крепежа захвата </t>
  </si>
  <si>
    <t>520-144</t>
  </si>
  <si>
    <t>Переходник</t>
  </si>
  <si>
    <t>520-154</t>
  </si>
  <si>
    <t>520-145</t>
  </si>
  <si>
    <t>520-155</t>
  </si>
  <si>
    <t>Центральный корпус</t>
  </si>
  <si>
    <t>520-453</t>
  </si>
  <si>
    <t>Горизонтальный овершот</t>
  </si>
  <si>
    <t>Горизонтальный овершот NWL в сборе</t>
  </si>
  <si>
    <t>520-913</t>
  </si>
  <si>
    <t>Втулка</t>
  </si>
  <si>
    <t>Горизонтальный овершот HWL в сборе</t>
  </si>
  <si>
    <t>520-914</t>
  </si>
  <si>
    <t>Камера привода HWL</t>
  </si>
  <si>
    <t>510-684</t>
  </si>
  <si>
    <t>Легкий буровой промывочный сальник-вертлюг Т13</t>
  </si>
  <si>
    <t>213-100</t>
  </si>
  <si>
    <t>Комплект запчастей для легкого бурового сальника-вертлюга Т13</t>
  </si>
  <si>
    <t>213-118</t>
  </si>
  <si>
    <t xml:space="preserve">Уплотнительное кольцо </t>
  </si>
  <si>
    <t>213-103</t>
  </si>
  <si>
    <t>Уплотнительная прокладка</t>
  </si>
  <si>
    <t>213-104</t>
  </si>
  <si>
    <t>Кожух</t>
  </si>
  <si>
    <t>213-105</t>
  </si>
  <si>
    <t>Подвесной подшипник</t>
  </si>
  <si>
    <t>213-107</t>
  </si>
  <si>
    <t>Шпиндель</t>
  </si>
  <si>
    <t>Тяжелый буровой промывочный сальник-вертлюг Т25</t>
  </si>
  <si>
    <t>213-200</t>
  </si>
  <si>
    <t>Комплект запчастей для легкого бурового сальника-вертлюга Т25</t>
  </si>
  <si>
    <t>213-218</t>
  </si>
  <si>
    <t>Болт Аллена</t>
  </si>
  <si>
    <t>Стопорная шайба</t>
  </si>
  <si>
    <t>Наголовник накидной с проушиной</t>
  </si>
  <si>
    <t>213-201</t>
  </si>
  <si>
    <t>213-204</t>
  </si>
  <si>
    <t>213-205</t>
  </si>
  <si>
    <t>213-206</t>
  </si>
  <si>
    <t>213-212</t>
  </si>
  <si>
    <t>213-207</t>
  </si>
  <si>
    <t>213-209</t>
  </si>
  <si>
    <t>Нижняя крышка корпуса</t>
  </si>
  <si>
    <t>213-211</t>
  </si>
  <si>
    <t>213-208</t>
  </si>
  <si>
    <t>Прокладка</t>
  </si>
  <si>
    <t>213-210</t>
  </si>
  <si>
    <t>Переходники для промывочного сальника-вертлюга</t>
  </si>
  <si>
    <t>Переходник для буровых труб HWL</t>
  </si>
  <si>
    <t>213-226</t>
  </si>
  <si>
    <t>Переходник для буровых труб PWL</t>
  </si>
  <si>
    <t>Вспомогательный инструмент</t>
  </si>
  <si>
    <t>219-0740</t>
  </si>
  <si>
    <t>Ключ внутренней трубы HQ</t>
  </si>
  <si>
    <t>Ключ наружной трубы HQ</t>
  </si>
  <si>
    <t>219-0935</t>
  </si>
  <si>
    <t>Ключ наружной трубы PQ</t>
  </si>
  <si>
    <t>219-1210</t>
  </si>
  <si>
    <t>Подъемная заглушка TAN-6</t>
  </si>
  <si>
    <t>212-100</t>
  </si>
  <si>
    <t>212-124</t>
  </si>
  <si>
    <t>212-125</t>
  </si>
  <si>
    <t>Переходник с бурильной трубы NWL на бурильную трубу HWL</t>
  </si>
  <si>
    <t>400-016.15</t>
  </si>
  <si>
    <t>Переходник с бурильной трубы HWL на бурильную трубу PWL</t>
  </si>
  <si>
    <t>400-019.01</t>
  </si>
  <si>
    <t>Хомуты для обсадных труб типа W-WT</t>
  </si>
  <si>
    <t>209-236</t>
  </si>
  <si>
    <t>Аварийный инструмент</t>
  </si>
  <si>
    <t>Комплект выдвижного ловителя NWL</t>
  </si>
  <si>
    <t>216-413</t>
  </si>
  <si>
    <t>Комплект выдвижного ловителя HWL</t>
  </si>
  <si>
    <t>216-414</t>
  </si>
  <si>
    <t>Комплект выдвижного ловителя PWL</t>
  </si>
  <si>
    <t>216-415</t>
  </si>
  <si>
    <t>Метчик бурильной трубы HWL</t>
  </si>
  <si>
    <t>Метчик бурильной трубы PWL</t>
  </si>
  <si>
    <t>Резцы трубореза HWL</t>
  </si>
  <si>
    <t>216-224</t>
  </si>
  <si>
    <t>Резцы трубореза PWL</t>
  </si>
  <si>
    <t>Башмак обсадной колонны NWT IMP, EC +, 6 мм, для работы с разрушившимися породами</t>
  </si>
  <si>
    <t>J42324515316</t>
  </si>
  <si>
    <t>Башмак обсадной колонны HWT IMP, EC +, 6 мм, для работы с расщепленными породами</t>
  </si>
  <si>
    <t>J42324515416</t>
  </si>
  <si>
    <t>Т.р.</t>
  </si>
  <si>
    <t>Маҳсулотнинг тўлиқ номи</t>
  </si>
  <si>
    <t>Ўлчов бирлиги</t>
  </si>
  <si>
    <t>Стандарт бўйича унинг тури, каталог/серия ж. рақами, техник параметрлари. ГОСТ, ТШ. ТТ</t>
  </si>
  <si>
    <t>2026 йилга буюртма миқдори</t>
  </si>
  <si>
    <t>Омбордаги қолдиқ миқдори</t>
  </si>
  <si>
    <t>I-чорак</t>
  </si>
  <si>
    <t>II-чорак</t>
  </si>
  <si>
    <t>III-чорак</t>
  </si>
  <si>
    <t>IV-чорак</t>
  </si>
  <si>
    <t xml:space="preserve">510-113 </t>
  </si>
  <si>
    <t>Буровые реагенты</t>
  </si>
  <si>
    <t>Флокулянт на основе полиакриламид</t>
  </si>
  <si>
    <t>Буровой реагент камедь ксантановая</t>
  </si>
  <si>
    <t>Буровой реагент PAC HV</t>
  </si>
  <si>
    <t>GIS SAP 500</t>
  </si>
  <si>
    <t>Сода кальценированная</t>
  </si>
  <si>
    <t>Cода  каустическая98%</t>
  </si>
  <si>
    <t xml:space="preserve">Бенто глина </t>
  </si>
  <si>
    <t>Глина Бентонит RED STAR</t>
  </si>
  <si>
    <t>Энергетика</t>
  </si>
  <si>
    <t>Отдел главного энергетика</t>
  </si>
  <si>
    <t>Диэлектрические перчатки</t>
  </si>
  <si>
    <t>Диэлектрические перчатки резиновые используются в качестве основного средства защиты от поражения высоким напряжением до и вышее 1 кВ. Выполнены из листовой резины методом штанцевания, по этому они могут ещё называться диэлектрические перчатки штанцованные. По отношению к бесшовным перчаткам, они более тонкие и более удобные для работы с мелкими деталями и инструментами. ЭВ-350 мм, ТУ-38305-05-257-89,</t>
  </si>
  <si>
    <t>пар</t>
  </si>
  <si>
    <t>Диэлектрические боты</t>
  </si>
  <si>
    <t>Предназначены для дополнительной защиты от электрического тока при работе на закрытых и, при отсутствии осадков, на открытых электроустановках при напряжении 20 Кв и при температуре от -30 до +50 0С.</t>
  </si>
  <si>
    <t>Диэлектрические коврик</t>
  </si>
  <si>
    <t>Диэлектрический резиновый коврик МЕРИОН, 500х500х6 мм, черный, КОВ404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500*500*5</t>
  </si>
  <si>
    <t>Диэлектрический резиновый коврик МЕРИОН, 750х750х6 мм, черный, КОВ404 предназначен для защиты от возможного поражения электрическим током. Толщина: 6±1 мм; Защитные свойства: Эн, Эв; Температурный режим эксплуатации: от -15 до +40 0С; Нормативно-техническая документация: ГОСТ 4997-75 Размер 750*750*6</t>
  </si>
  <si>
    <t>Монтажный пояс</t>
  </si>
  <si>
    <t>Марка ПМ-Н. Технические характеристики Наименование параметра Обозначение Величина обхвата талии, обеспечиваемая ремнем, мм 840-1500 Масса, кг, не более 0,6 Статическая разрывная нагрузка, Н (кгс), не менее 15000 (1500</t>
  </si>
  <si>
    <t>Изолента ПВХ</t>
  </si>
  <si>
    <t>Выдерживает ток высокого напряжения до 5000 В – обеспечивает безопасность работы приборов. Данная информация скопирована со страницы: ширина 19мм, длина 9,1 м; Артикул Р-0248295</t>
  </si>
  <si>
    <t>Лента мастичная длина L-3 метр</t>
  </si>
  <si>
    <t>aртикул-964929952; Тип-Изолента; Единиц в одном товаре-1; Длина ленты, м-3; Ширина, мм-51;Толщина ленты, мкм-1650; Цвет-Черный</t>
  </si>
  <si>
    <t>Лента ПВХ-Л (ПИЛ) поливинилхлоридная липкая</t>
  </si>
  <si>
    <t>Ширина полотна в рулоне 450мм, длина полотна в рулоне 100 метр, наружной диаметр - 400 мм, вес 0,7 кг</t>
  </si>
  <si>
    <t>Набор инструментов электроизолированые</t>
  </si>
  <si>
    <t>Набор из 41 инструменты с изолированные до 1000 В тип 2184C.VSE. Соответствие стандарту IEC 60900 с цифровым микроомметр UNI-T UT620A</t>
  </si>
  <si>
    <t>ком-кт</t>
  </si>
  <si>
    <t>Трансформатор тока</t>
  </si>
  <si>
    <t>Измерительная трансформатор тока ТОЛ-6 кв СВЭЛ Т (далее – трансформаторы) предназначены для передачи сигнала измерительной информации средствам измерений, устройствам защиты, автоматики, сигнализации и управления в электрических установках переменного тока промышленной частоты. Напряжение 6кВ.</t>
  </si>
  <si>
    <t xml:space="preserve">Трансформатор ток </t>
  </si>
  <si>
    <r>
      <t xml:space="preserve">Трансформатор тока </t>
    </r>
    <r>
      <rPr>
        <b/>
        <sz val="10"/>
        <rFont val="Times New Roman"/>
        <family val="1"/>
        <charset val="204"/>
      </rPr>
      <t xml:space="preserve">ТТИ- 600/5 </t>
    </r>
    <r>
      <rPr>
        <sz val="10"/>
        <rFont val="Times New Roman"/>
        <family val="1"/>
        <charset val="204"/>
      </rPr>
      <t xml:space="preserve">класс точности 0,5S ТТИ-40 (без шины) 5 ВА артикул (ITT30-3-05-0400) IEK  Напряжение 380-400В </t>
    </r>
  </si>
  <si>
    <r>
      <t xml:space="preserve">Трансформатор тока </t>
    </r>
    <r>
      <rPr>
        <b/>
        <sz val="10"/>
        <rFont val="Times New Roman"/>
        <family val="1"/>
        <charset val="204"/>
      </rPr>
      <t xml:space="preserve">ТТИ- 1000/5 </t>
    </r>
    <r>
      <rPr>
        <sz val="10"/>
        <rFont val="Times New Roman"/>
        <family val="1"/>
        <charset val="204"/>
      </rPr>
      <t xml:space="preserve">класс точности 0,5S ТТИ-40 (без шины) 5 ВА артикул (ITT30-3-05-0400) IEK  Напряжение 380-400В </t>
    </r>
  </si>
  <si>
    <t>Трансформаторы напряжения</t>
  </si>
  <si>
    <t>Трансформаторы напряжения НТМИ-6 кВ ТУ 659ПК0001 0033-22 Гост 1983-2001; 495х396мм, 67 кг, 50 Гц, 6-10 кВ</t>
  </si>
  <si>
    <t>Частотный преобразователь</t>
  </si>
  <si>
    <t>Частотный преобразователь VFD300F43A - 30 кВт; 3 x 400V - 30 кВт; 3 x 400V; Номинальное напряжение 3х380/400V; Производитель Delta Electronics; Мощность 30 кВт; Режим управления V/f (скалярное, вольт-частотное); Перегрузка 120% 60сек Аналоговые входы 3; Дискретные входы 10 ; Аналоговые выходы 1; Дискретные выходы 2; ПИД-регулятор Да; Тормозной модуль Нет; Встроенный контроллер (PLC) Да; Интерфейс RS-485; Степень защиты IP 20 .Рабочая температура, С -10 — 40</t>
  </si>
  <si>
    <t>Преобразователя частоты Bosch Rexroth VFC5610 R912007196; Производитель Bosch Rexroth Номинальная мощность 110 кВт Входная фазность 3-ф / 380 В Выходная фазность 3-ф / 380 В Mmax (1 min) 150% Номинальный ток 253 А Выходная максимальная частота 400 Гц Степень защиты 21 IP EMC фильтр Опция Скалярный режим управления Есть Векторный режим управления без энкодера Есть Векторный режим управления с энкодером Нет Масса 76 кг.</t>
  </si>
  <si>
    <t>Danfoss 132F0028 Частотный преобразователь VLT Micro Drive FC 51 11 кВт (380В, 3 ф) Данная модель частотного преобразователя представляется в виде трехфазного исполнения. Основная функция Danfoss VLT Micro Drive FC 51 132F0029</t>
  </si>
  <si>
    <t>Фотореле</t>
  </si>
  <si>
    <t>Фотореле LX-P01 6A Детектор освещенности используется для автоматического включения и выключения источников света в зависимости от уровня природной освещенности, автоматического освещения улиц, дорог, площадей.</t>
  </si>
  <si>
    <t>Автоматический выключатель</t>
  </si>
  <si>
    <t>Выключатель автоматический ВА57-39-340010-630А-5000-690AC-УХЛ3-КЭАЗ 400 V Ih=400 A 3 фаза, ГОСТ-50031-2012$ TУ 3422-094-15356352-2007, 140x260x109</t>
  </si>
  <si>
    <t>Автомат выключатель CHINT NM8S-400S 3P 400A 70кА с электронным расцепителем Выключатели NM8 представляют собой компактные устройства. У них литой корпус, который не поддерживает горение. Сами автоматы не взрывоопасны. Это позволяет спокойно задействовать их на многолюдных объектах.</t>
  </si>
  <si>
    <t>Автоматический выключатель ВА51-35 на номинальный ток 250А. Блочный трехполюсный автоматический выключатель ВА51-35 предназначен для проведения тока в номинальном режиме, отключения тока при коротких замыканиях и перегрузках, а также нечастых оперативных включений и отключений электрических цепей напряжением до 660 В переменного тока и 220 В постоянного тока.</t>
  </si>
  <si>
    <t>Автомат выключатель KEAZ ВА57Ф35-340010-160A 400 V Ih=160 A 3 фаза, ГОСТ-50031-2012; TУ 3422-094-15356352-2007 105x160x86</t>
  </si>
  <si>
    <t>Выключатель автоматический ВА57-35-340010-100А-1000-690AC-УХЛ3-КЭАЗ 400 V Ih=100 A 3 фаза, ГОСТ-50031-2012; TУ 3422-094-15356352-2007 90x140x96</t>
  </si>
  <si>
    <t>Контактор КТИ</t>
  </si>
  <si>
    <t>Контактор КТИ-5150 150А 220В 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</si>
  <si>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Контактор КТИ-5150 100А 220В.Артикул:20316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</si>
  <si>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Контактор</t>
  </si>
  <si>
    <t>Магнитный контактор HGC225 22NS F220 225А 132 квт при АС3 (380-440В) напряжение катушки 100-240В АC 110-220 DC 2НО+2НЗ Тип изделия:Контактор; Номинальный ток,А:225 Напряжение катушки управления, В: 220Род тока катушки управления:; Напряжение, В:1000Род тока:; Переменный (AC)</t>
  </si>
  <si>
    <t>Контактор КТ</t>
  </si>
  <si>
    <t>Контактор КТ-6033 250А, V=380-400 AC 220 В катушка; Артикул Р- 112930 TU3420-091-05758109-2016, Гост 2491-82</t>
  </si>
  <si>
    <t>Контактор КТ-6023Б-160А-380AC-У3-КЭАЗ Артикул: P-0478579 катушка 380 В</t>
  </si>
  <si>
    <t>Магнитный пускатель</t>
  </si>
  <si>
    <t>Пускатель ПМЛ 6100 160А Ih=160 A, V=380-400 AC 220 болт катушка; Артикул Р- 112930 TU3420-091-05758109-2016, Гост 2491-82</t>
  </si>
  <si>
    <t>Metasol MC-330a 400В AC 50/60Гц 2a2b Screw LS Electric 1370000400 U=380,440V AC, 50/60 герц, Aартикул-1370000400, 163x243x204,4 Гост 2491-82</t>
  </si>
  <si>
    <t>Пускатель магнитный ПМЛ 5160 -100 A ДМ 3-полюсный [3NO], 50кВт, 100А[AC3], в.к.1NO+1NC, эл-магнит. катушка 220В(AC) 50Гц, зажимы для каб. наконеч./шин, на DIN/ монтаж. панель, IP20 УХЛ4Artikul 112930 TU3420-091-05758109-2016 Гост 2491-82</t>
  </si>
  <si>
    <t>Пускатель рудничный</t>
  </si>
  <si>
    <t>Пускатель рудничный прямого пуска ПРН 250А в рудничном нормальном исполнении с маркировкой РН2, нереверсивный предназначен для работы в трехфазных сетях переменного тока с изолированной нейтралью трансформатора в условиях рудников и шахт, а также других предприятий горнорудной промышленности</t>
  </si>
  <si>
    <t>Рудничный выключатель типа ВРН</t>
  </si>
  <si>
    <t>Выключатель ВРН-250А Рудничный выключатель типа ВРН предназначен для работы в трехфазных сетях переменного тока с изолированной нейтралью в рудниках и шахтах предприятий горнорудной промышленности не опасных по взрыву газа и пыли.</t>
  </si>
  <si>
    <t>Выключатель ВРН 100 РН1 УХЛ5 предназначены для работы в трехфазных сетях переменного тока с изолированной нейтралью в рудниках и шахтах предприятий горнорудной промышленности, не опасных по взрыву газа или рудной пыли. Толщина корпуса 2 мм.</t>
  </si>
  <si>
    <t>Ящик силовой с рубильником</t>
  </si>
  <si>
    <t>Ящик силовой с рубильником ЯРВ-6123 (РПБ) 250А с ПН-2 Характеристика шита номинальной ток: 250Астепень зашиты: ИП54 Номинал напряжение: 380В;Частотаси: 50Гц;Общие В.Д.Ш.от 400х300х220 мм до 1200х800х600 мм .</t>
  </si>
  <si>
    <t>Щит ПРН</t>
  </si>
  <si>
    <t>Пускатель электромагнитный рудничный ПРН-Б предназначен для управления, реверсирования и защиты электрических двигателей стационарных и передвижных механизмов, эксплуатируемых в трёхфазной сети переменного тока с изолированной нейтралью трансформатора, на предприятиях горнорудной промышленности, в рудниках и шахтах, не опасных по взрыву газа и пыли.  номинальной ток: 250А; Степень зашиты: ИП65; Номинал напряжение: 380В; Частотаси: 50Гц; Общие В.Д.Ш. от 800х600х220 мм до 1200х800х400 мм .</t>
  </si>
  <si>
    <t>Шкаф управления с частотным преобразователем  11 кВт</t>
  </si>
  <si>
    <t>Количество подключаемых устройств - 1 шт; Напряжение питания 380..420 В
Место установки наружное; Материал корпуса	  Металл;  Способ монтажа	  напольный/наземный (на ножках размер от 30 до 80 см) 
Степень защиты	  IP 54; Количество фаз 3; Рабочая температура окружающей среды,   °С	-10..40; Габариты без упаковки, см	  120x80x25 до 160х80х30</t>
  </si>
  <si>
    <t>Шкаф управления с частотным преобразователем  30 кВт</t>
  </si>
  <si>
    <r>
      <t xml:space="preserve">Количество подключаемых устройств - 1 шт; Напряжение питания </t>
    </r>
    <r>
      <rPr>
        <i/>
        <sz val="10"/>
        <rFont val="Times New Roman"/>
        <family val="1"/>
        <charset val="204"/>
      </rPr>
      <t>380..420 В</t>
    </r>
    <r>
      <rPr>
        <sz val="10"/>
        <rFont val="Times New Roman"/>
        <family val="1"/>
        <charset val="204"/>
      </rPr>
      <t xml:space="preserve">
Место установки </t>
    </r>
    <r>
      <rPr>
        <i/>
        <sz val="10"/>
        <rFont val="Times New Roman"/>
        <family val="1"/>
        <charset val="204"/>
      </rPr>
      <t xml:space="preserve">наружное; </t>
    </r>
    <r>
      <rPr>
        <sz val="10"/>
        <rFont val="Times New Roman"/>
        <family val="1"/>
        <charset val="204"/>
      </rPr>
      <t xml:space="preserve">Материал корпуса	</t>
    </r>
    <r>
      <rPr>
        <i/>
        <sz val="10"/>
        <rFont val="Times New Roman"/>
        <family val="1"/>
        <charset val="204"/>
      </rPr>
      <t xml:space="preserve">  Металл;  </t>
    </r>
    <r>
      <rPr>
        <sz val="10"/>
        <rFont val="Times New Roman"/>
        <family val="1"/>
        <charset val="204"/>
      </rPr>
      <t xml:space="preserve">Способ монтажа	  </t>
    </r>
    <r>
      <rPr>
        <i/>
        <sz val="10"/>
        <rFont val="Times New Roman"/>
        <family val="1"/>
        <charset val="204"/>
      </rPr>
      <t>напольный/наземный</t>
    </r>
    <r>
      <rPr>
        <sz val="10"/>
        <rFont val="Times New Roman"/>
        <family val="1"/>
        <charset val="204"/>
      </rPr>
      <t xml:space="preserve"> (на ножках размер от 30 до 80 см) 
Степень защиты	 </t>
    </r>
    <r>
      <rPr>
        <i/>
        <sz val="10"/>
        <rFont val="Times New Roman"/>
        <family val="1"/>
        <charset val="204"/>
      </rPr>
      <t xml:space="preserve"> IP 54; </t>
    </r>
    <r>
      <rPr>
        <sz val="10"/>
        <rFont val="Times New Roman"/>
        <family val="1"/>
        <charset val="204"/>
      </rPr>
      <t xml:space="preserve">Количество фаз </t>
    </r>
    <r>
      <rPr>
        <i/>
        <sz val="10"/>
        <rFont val="Times New Roman"/>
        <family val="1"/>
        <charset val="204"/>
      </rPr>
      <t xml:space="preserve">3; </t>
    </r>
    <r>
      <rPr>
        <sz val="10"/>
        <rFont val="Times New Roman"/>
        <family val="1"/>
        <charset val="204"/>
      </rPr>
      <t xml:space="preserve">Рабочая температура окружающей среды,   °С	-10..40; Габариты без упаковки, см	  </t>
    </r>
    <r>
      <rPr>
        <i/>
        <sz val="10"/>
        <rFont val="Times New Roman"/>
        <family val="1"/>
        <charset val="204"/>
      </rPr>
      <t>120x80x25 до 160х80х30</t>
    </r>
  </si>
  <si>
    <t>Лазы ЖБ опор</t>
  </si>
  <si>
    <t>Когти ЖБ. Лазы КРПО предназначены для подъема на железобетонные опоры прямоугольной формы с сечением 140х240мм и 180х300мм. Раствор лаза 160/203 мм. Шипы со вставкой из твердого сплава. Лазы КРПО поставляются в комплекте с кожаными ремнями. Технические характеристики лаз КРПО: мин/макс:160/203 мм Масса когтей с ремнями: не более 4,5 кг</t>
  </si>
  <si>
    <t>Когти монтерские (по дереву)</t>
  </si>
  <si>
    <t>Когти монтерские предназначены для подъема на деревянные и деревянные с ж/б приставками опоры линий электропередач, а также на опоры линии связи и работы на них. Серп выполнен из котельной трубы, шипы выполнены из инструментальной стали, закаленные. В комплекте с ремнями кожаными. ТУ 5221-001-99107660-2010Диаметр опор: 310-415 мм Масса когтей с ремнями: не более 4,5 кг</t>
  </si>
  <si>
    <t>Счетчик электроэнергии</t>
  </si>
  <si>
    <t>Трехфазный счетчик электроэнергии TE-73 S-G-1-0 U 5(7,5)A Класс точности при измерении - активной энергии; - реактивной энергии; 0,5S или 1,0 1,0 или 2,0; Номинальное напряжение, - 100В ;Номинальный(макс) ток, 5(7,5) А;</t>
  </si>
  <si>
    <t>Трехфазный счётчик электроэнергии TE-73 S-G -1-3 5-10A; Фазы -3; Вольт - 380В; Подключения АСКУЭ -да;</t>
  </si>
  <si>
    <t>Трехфазный счётчик электроэнергии  Merkuriy 234 Art-00</t>
  </si>
  <si>
    <t>Счётчик воды</t>
  </si>
  <si>
    <t>Счётчик воды Quvvat Ultramer-50 Счетчик холодной и горячей воды турбинный Ултрамер-50 предназначен для измерения объема холодной и горячей питьевой воды протекающей в системах холодного и горячего водоснабжения при температуре от +5 до +90°С и давлении до 1,0 МПа (10 кгс/см2). Артикул 20002008 , 5-90 c , 50 мм гост 50601-93</t>
  </si>
  <si>
    <t>Счётчик воды Quvvat Ultramer-32 Счетчик холодной и горячей воды турбинный Ultramer-32 предназначен для измерения объема холодной и горячей питьевой воды протекающей в системах холодного и горячего водоснабжения при температуре от +5 до +90°С и давлении до 1,0 МПа (10 кгс/см2). Артикул 20002008 , 5-90 c , 50 мм гост 50601-93</t>
  </si>
  <si>
    <t>Светильник</t>
  </si>
  <si>
    <t>Светильник COBRA LED COB LE042B 150W 6000K1;Уличные светильники РКУ (LED) Предназначение: Освещение улиц, автостоянок, площадей и других открытых общественных мест.</t>
  </si>
  <si>
    <t>Светильник RKU COBRA LED COB LE042B 50 W 6000K1;Уличные светильники РКУ (LED) Предназначение: Освещение улиц, автостоянок, площадей и других открытых общественных мест.</t>
  </si>
  <si>
    <t>Солнечный светилник</t>
  </si>
  <si>
    <t>Солнечный светильник Solar RKU2 150W. Не требует электротока и не требует монтажа электропроводки.Позволяет экономить электроэнергию, не потребляя электричество из сети.Резервное питание до 8 часов</t>
  </si>
  <si>
    <t>Светилник</t>
  </si>
  <si>
    <t>AK-FLD 100W "AKFA LIGHTING" Характеристики: Мощность: 100В;Цветовая температура: 6500 K Напряжение: 120-250 V Степень защиты: IP 65 Частота: 50-60 Hz Световой поток: 9000-10500 Lm Эффективность: 60-70 Lm/W</t>
  </si>
  <si>
    <t>24 Волть 30 ватт AK-FLD 100W "AKFA LIGHTING" Характеристики: Мощность: 100Вт;Цветовая температура: 6500 K Напряжение: 12-80 V Степень защиты: IP 65 Частота: 50-60 Hz Световой поток: 9000-10500 Lm Эффективность: 60-70 Lm/W</t>
  </si>
  <si>
    <t xml:space="preserve">Светильник подвесной </t>
  </si>
  <si>
    <t>Тип лампы Светильник подвесной LED ARTEMIS 100W IP65 Мощность (Вт) 100W
Световой поток (сила света, лм/ lm) 10000 Lm
Цветовая температура свечения 6400KТип светодиодов SMD LED
Цвет черный мат.Степень защиты IP65 Напряжение питания 100-250V / 50-60Hz Высота 150 мм Диаметр, мм ∅ 288 мм Материал Металл
Производитель Horoz ElectricУгол рассеивания 90°</t>
  </si>
  <si>
    <t>Наконечник кабельный медный разные от ТМ 25-12 до ТМ 90-12</t>
  </si>
  <si>
    <t>Наконечник кабельный медный ТМ 25-12, ТМ 35-12, ТМ 50-12, ТМ 75-12, ТМ 90-12. Предназначены для оконцевания опрессовкой медных кабелей и проводов Материал: электротехническая медь; Покрытие: без покрытия Рабочее напряжение: до 35 кВ</t>
  </si>
  <si>
    <t>Кабел КГ 3*35+1*16</t>
  </si>
  <si>
    <t>Силовой гибкий кабель - 3 х 35 мм2 + 1 х 16 мм2, с медной жилой, изоляцией и оболочкой из резины. Номинальное переменное напряжение 0,66 кВ; Количество жил 3 + 1 дополнительная жила; Сечение размер 35 + 16 мм2</t>
  </si>
  <si>
    <t>метр</t>
  </si>
  <si>
    <t>Кабель КГ 3 * 70 + 1 * 25</t>
  </si>
  <si>
    <t>Силовой гибкий кабель - 3 х 70 мм2 + 1 х 25 мм2, с медной жилой, изоляцией и оболочкой из резины. Номинальное переменное напряжение 0,66 кВ; Количество жил 3 + 1 дополнительная жила.Сечение размер 70 + 25 мм2</t>
  </si>
  <si>
    <t>Провод АППВ 2*2,5</t>
  </si>
  <si>
    <t>Две одно проволочные алюминиевые токопроводящие жилы номинальным сечением 2,5 мм2, соответствующие 1 классу по ГОСТ 22483-2012. Изоляция из ПВХ пластиката номинальной толщиной 0,8 мм. Токопроводящие жилы уложены параллельно в одной плоскости с разделительным основанием между ними номинальной шириной 1,0 мм и номинальной толщиной 0,5 мм.</t>
  </si>
  <si>
    <t>Провод ПВС 4х6</t>
  </si>
  <si>
    <t>Конструкция провода ПВС 4х6 - 0,38кВ;етыре токопроводящих жилы из медной или медной луженой проволки (3 фазы + ноль);Изоляция из ПВХ пластиката;</t>
  </si>
  <si>
    <t>Провод ПВС 4х10</t>
  </si>
  <si>
    <t>Конструкция провода ПВС 4х10 - 0,38кВ; Четыре токопроводящих жилы из медной или медной луженой проволки (3 фазы + ноль); Изоляция из ПВХ пластиката;3. Оболочка из ПВХ пластиката.</t>
  </si>
  <si>
    <t>Провод алюминиевый неизолированный А 35</t>
  </si>
  <si>
    <t>Провод алюминиевый А 35 состоит из алюминиевых проволок, Провод неизолированный марки А предназначен для передачи электрической энергии в воздушных электрических сетях, в атмосфере воздуха типов I и II при условии содержания в атмосфере сернистого газа не более 150 мг/м2 сут (1.5 мг/м3) на суше всех макроклиматических районов по ГОСТ 15150 исполнения УХЛ, кроме ТВ и ТС. Вес проводов 94 кг на 1 км 2000/94= 21 (21 км)</t>
  </si>
  <si>
    <t>Провод алюминиевый неизолированный А 25</t>
  </si>
  <si>
    <t>Провод алюминиевый А 25 состоит из алюминиевых проволок, Провод неизолированный марки А предназначен для передачи электрической энергии в воздушных электрических сетях, в атмосфере воздуха типов I и II при условии содержания в атмосфере сернистого газа не более 150 мг/м2 сут (1.5 мг/м3) на суше всех макроклиматических районов по ГОСТ 15150 исполнения УХЛ, кроме ТВ и ТС. ТУ У 27.3-23075526-024:2019 Вес проводов 68 кг на 1 км 2000/68=44,1 (29 км)</t>
  </si>
  <si>
    <t>Крюк КН-22</t>
  </si>
  <si>
    <t>Крюки КН-22 служат для крепления изоляторов ШФ-10, ШФ-20, ШС-10 к деревянным опорам. Для фиксации изолятора на крюке следует применять колпачок КП-22. Напряжение – 6-20 кВ; Масса – 1.7 кг.; Материал – сталь, Антикоррозионное покрытие – грунт ГФ-021; Упаковка – в мешках по 20 шт.</t>
  </si>
  <si>
    <t>Изолятор ИПУ 10 кВ</t>
  </si>
  <si>
    <t>Технические данные ИПУ 10. напряжения в 10 кВ; Крепление изолятора фланцевое. Фланец соединен с фарфоровой основой с помощью цементно-песчаного состава. Токоведущая шина крепится в металлических центрирующих шайбах или в металлических колпаках</t>
  </si>
  <si>
    <t xml:space="preserve">Изолятор ШФ-10 </t>
  </si>
  <si>
    <t>Изоляторы ШФ-10 предназначены для изоляции и крепления неизолированных проводов на воздушных линиях электропередач и в распределительных устройствах электростанций и подстанций переменного тока напряжением 6 и 10 кВ частотой до 100 Гц. Эксплуатируются при температуре окружающего воздуха от -60 до +50°С.</t>
  </si>
  <si>
    <t xml:space="preserve">Электродвигатель </t>
  </si>
  <si>
    <t>Электродвигатель AEVBKB061R50FUNO TECO 1,1 кВт
Мотор MOTOR TECO 1,1 Kw хар-ки: 1,1 Kw; 6 POLE; 50 Hz; 940 RPM.
Для мельницы кольцевой CRM RSD Combo Rocklabs
- Мощность 1,1кВт - 3 фазы 50Гц- 935 об/мин</t>
  </si>
  <si>
    <t xml:space="preserve">Насос погружной </t>
  </si>
  <si>
    <t>Модель: QDX65-7-2,2F Потребляемая мощность мощность, кВт: 2,2
Напряжение, V: 220 Частота напряжении, Hz: 50
Пропускная способность, куб. м/час: 65 Макс. напор, м: 11 Глубина погружения, м: 7</t>
  </si>
  <si>
    <t>Насос погружной</t>
  </si>
  <si>
    <t>Подача (м3/ч): 16 Напор (м) 16 Модель:  ГНОМ 16-16-50/1,5-220-NF
Мощность двигателя (кВт): 1,5 Номинальный ток (А): 8Напряжение (В):220 КПД насоса: 40 Частота вращения электродвигателя n, об/мин: 3000 Габариты (ШхВхГ, м):0.3x0.3x0.5</t>
  </si>
  <si>
    <t>Насос погружной скважинный</t>
  </si>
  <si>
    <t>Насос погружной скважинный UNIPUMP ЭЦВ 5-20-60; предназначен для перекачивания неагрессивной, чистой без абразивных частиц жидкости. Используется для подачи воды в бытовых условиях. Высота подъема-95 м; Глубина погружения- 70м; Мощность 5500Вт; Производительность-500 л/мин; Трубное соединение внутренняя G3 дюйм; Диаметр насоса 131,2 мм; Длина кабеля 2 м; Тип -скважинный; Вид-погружной; Защита от сухого хода- нет; Мах температура жидкости 35 °С; Min уровень воды 3000 мм; Соединитель в комплекте- нет; Материал крыльчатки-полимер.Для повышения давления-нет; Частота - 50Гц; Вес нетто-49,5 кг.напряжение 380 В.</t>
  </si>
  <si>
    <t>Центробежный консольный насос с двигателем</t>
  </si>
  <si>
    <t>Консольный насосы К 80-50-250 предназначены для перекачивания воды Подача 50 м3/час Напор 80 м.в.ст Размеры1100х400х430 Масса250 кг Вход 80 Выход 50 Мощность 30x 3000 кВт x об/мин</t>
  </si>
  <si>
    <t>Центробежный консольный насос без эл.двигателя</t>
  </si>
  <si>
    <t>Консольный насосы К 80-50-250 без электро двигателя  предназначены для перекачивания воды Подача 50 м3/час Напор 80 м.в.ст Размеры1100х400х430 Масса250 кг Вход 80 Выход 50.</t>
  </si>
  <si>
    <t>Полителин труба SDR 13,6, ПЭ-100 д=32, Стенка 4,2-4,8 мм</t>
  </si>
  <si>
    <t>Полиэтиленовые трубы представляют собой современные пластиковые полимерные трубы. При производстве таких труб применяется полиэтилен низкого давления. Полиэтиленовая труба находит своё применение в инженерных системах для питьевого и технического водоснабжения, в системах канализации и дренажа, в водопроводах и других различных трубопроводах, которые транспортируют любые жидкие вещества, к которым трубы из полиэтилена имеют химическую стойкость.</t>
  </si>
  <si>
    <t>Полиэтиленовая труба ПНД d= 50 мм, Стенка: 4,8-5.6 мм, SDR: 13,6, P= Ру16</t>
  </si>
  <si>
    <t>Труба ПНД полиэтиленовая ПЭ 100 63×7.1 мм, SDR 9, PN 20</t>
  </si>
  <si>
    <t>Кондесаторное устройство</t>
  </si>
  <si>
    <t>АУКРМ 04-250 раб.напряжения 400-440В, частота 50 гц, ном.напряжения 5-2000 квар Гост МЭК 60439 IP31/IP54 Артикул Р-0193005</t>
  </si>
  <si>
    <t>Высоковольтный предохранитель</t>
  </si>
  <si>
    <t>Высоковольтный предохранитель ПК-6 (ПКТ-6) на 100А предназначен для защиты силовых трансформаторов, воздушных кабельных линий. Данный тип предохранителей устанавливаются на стороне высокого напряжения трансформаторных подстанций, укомплектованных трансформатором</t>
  </si>
  <si>
    <t>Соединительная кабельная муфта</t>
  </si>
  <si>
    <t>3СТп -10- 70/120 соединительная кабельная муфта, без болтовых соединителей, для установки на 3-х жильный кабель до 10 кВ; Характеристики тип установки: внутр. + наружн.; тип кабеля: с/без брони; диапазон сечений (мм²): 70-120; болт. в компл.: нет;изоляция: бумажная; тип муфты: соединительная; напр. (кВ): 6; 10; жил в кабеле: 3;сечение (мм²)70; 95;120;</t>
  </si>
  <si>
    <t>Муфта концевая КНтп 3 70/95/120 в Муфта марки КНтп-10-70/120 идет в комплекте с наконечниками на диапазон сечений 70/120 кв. мм. Они выполняются из алюминиевого сплава и дополнены контактными винтами с головками, которые срываются при затягивании. Муфты могут использоваться с кабелем с алюминиевыми и медными токопроводящими жилами и обеспечивают надежное соединение.</t>
  </si>
  <si>
    <t>Коробки разветвлительные КРН 250</t>
  </si>
  <si>
    <t>Коробки разветвлительные КРН 250 ; коробки КРН-250 используются в качестве соединяющих и разветвляющих узлов гибкого кабеля и проводов из меди или алюминия. ТУ 3418-012-50578968-2013; Исполнение (маркировка взрывозащиты) -РН1; Номинальное напряжение, В - 660 Номинальный ток, А - 200; 250 Номинальная частота тока, Гц - 50 Число вводных устройств, шт. - 4 Сечение жил кабеля, мм2 - 6-70 Наружный диаметр подсоединяемого кабеля, мм - 24-52 Число зажимов, шт.: силовых - 6 заземляющих - 3 Исполнение - Рудничное нормальное РН2 Масса, кг - 9,2; Гарантийный срок - 2 года со дня ввода коробки в эксплуатацию.</t>
  </si>
  <si>
    <t>Гелиоколлекторы</t>
  </si>
  <si>
    <t>Для преобразования энергии солнца в тепловую энергию, которое может быть использовано как элемент системы отопления или горячего водоснабжения загородного дома</t>
  </si>
  <si>
    <t>Катушка IEK УК30 с т/з 4 места 2Р+PЕ/30метров 3х1,5мм2 IP44 "Industrial plus"</t>
  </si>
  <si>
    <t>При помощи удлинителя на катушке легко подключить удаленное на расстояние до 30 м от стационарной розетки электрооборудование. Незаменимы на строительной площадке, в малом бизнесе, в промышленности.Тепловое реле защищает от превышения максимально допустимой подключаемой нагрузки.Оснащен кабелем или проводом   ПВС/H05VV.  Поперечное сечение жилы, mm  21.5.  Количество жил 3.  Материал корпуса  пластик.   Бренд  IEK.</t>
  </si>
  <si>
    <t>Кабель СИП-2 3х70 1х54,6</t>
  </si>
  <si>
    <t>Самонесущие изолированные провода СИП-2, применяются в воздушных ЛЭП, в силовых электросетях и используется для освещения при напряжении до 1000 В.Производимая кабельная продукция Сертифицирована, соответствует требованиям нормативной документации ГОСТ 31946-2012, ГОСТ 18690-2012, ГОСТ 22483-2012.</t>
  </si>
  <si>
    <t>Кабель СИП-2 3х50 1х50</t>
  </si>
  <si>
    <t>Самонесущие изолированные провода СИП-2, применяются в воздушных ЛЭП, в силовых электросетях и используется для освещения при напряжении до 1000 В.
Производимая кабельная продукция Сертифицирована, соответствует требованиям нормативной документации ГОСТ 31946-2012, ГОСТ 18690-2012, ГОСТ 22483-2012.</t>
  </si>
  <si>
    <t xml:space="preserve">Этапы подключения
Подключение СИП к магистрали  </t>
  </si>
  <si>
    <t>1 Анкерный зажим; 2 Анкерный кронштейн; 3 Стяжки нейлоновые усиленные КСУ
4 Лента крепежная из нержавеющей стали ЛКС-2007; 5 Скрепы (бугель) из нержавеющей стали СМ(БМ)-20; 8 Комплект промежуточной подвески КПП-1500; 10 Зажим прокалывающий ответвительный ЗПО</t>
  </si>
  <si>
    <t>Е848/6-М1 Преобразователь измерительный активной мощности трехфазного тока</t>
  </si>
  <si>
    <t>Преобразователи измерительные активной мощности трехфазного тока Е848/6-М1предназначены для линейного преобразования активной мощности трех- и однофазных, четырех- и трехпроводных цепей переменного тока в унифицированный выходной сигнал постоянного тока или напряжения постоянного тока. Информацию несет среднее значение выходного сигнала. Применяются для контроля мощности электрических сетей и установок при комплексной автоматизации объектов электроэнергетики, АСУ ТП энергоемких объектов.</t>
  </si>
  <si>
    <t>Горюче-смазочные материалы (ГСМ)</t>
  </si>
  <si>
    <t xml:space="preserve">Бензин </t>
  </si>
  <si>
    <t>ГОСТ 32513-2023</t>
  </si>
  <si>
    <t xml:space="preserve">Дизел ёқилғиси </t>
  </si>
  <si>
    <t>ГОСТ 32511-2013</t>
  </si>
  <si>
    <t>Музлашга қарши восита</t>
  </si>
  <si>
    <t xml:space="preserve">Mannol Diesel Winter 9983 </t>
  </si>
  <si>
    <t>литр</t>
  </si>
  <si>
    <t>Трансформатор мойи</t>
  </si>
  <si>
    <t>Т-1500 ГОСТ 982-80</t>
  </si>
  <si>
    <t>Механика</t>
  </si>
  <si>
    <t>Мотор мойи</t>
  </si>
  <si>
    <t>SAE-15w40 Лукойл Авангарт Ультра дизельное СТО 00044434-026-2013</t>
  </si>
  <si>
    <t>Мотор мойи М14В2</t>
  </si>
  <si>
    <t>ГОСТ 12337-84</t>
  </si>
  <si>
    <t>Мотор мойи М10</t>
  </si>
  <si>
    <t xml:space="preserve"> ГОСТ 3900 АСТМ Д445</t>
  </si>
  <si>
    <t>Ферганол SAE-140</t>
  </si>
  <si>
    <t>ГОСТ 23652-79</t>
  </si>
  <si>
    <t>Трансмиссион мой</t>
  </si>
  <si>
    <t>Лукойл SAE 80w90 API GL-5</t>
  </si>
  <si>
    <t>Гидравлик мой И-40</t>
  </si>
  <si>
    <t>Газпром ГОСТ 20799-88</t>
  </si>
  <si>
    <t>Гидравлик мой И-50</t>
  </si>
  <si>
    <t>Лукойл ГОСТ 20799-88</t>
  </si>
  <si>
    <t>Гидравлик мой</t>
  </si>
  <si>
    <t>Лукойл Гейзер СТ 46 (1бочка-208 л) ТУ 0253-011-79345251-2008</t>
  </si>
  <si>
    <t>Лукойл Гейзер СТ 68 (1бочка-208 л) ТУ 0253-011-79345251-2008</t>
  </si>
  <si>
    <t>Мойлаш воситаси</t>
  </si>
  <si>
    <t>Солидол ГОСТ 1033-79</t>
  </si>
  <si>
    <t>Литол-24 ГОСТ 21150-87</t>
  </si>
  <si>
    <t>ГОСТ/ТУТУ 301-04-020-92</t>
  </si>
  <si>
    <t>Совутиш суюқлиги</t>
  </si>
  <si>
    <t>ГОСТ ОЖ -40</t>
  </si>
  <si>
    <t>Тосол Wego A-40М</t>
  </si>
  <si>
    <t xml:space="preserve">Компрессор мойи  </t>
  </si>
  <si>
    <t>Shell CORENA S3 R46 ISO 6743-3A DAJ</t>
  </si>
  <si>
    <t>Транспорт</t>
  </si>
  <si>
    <t>SHELL RIMULA R4X 15W-40 CI-4 209л или G Profi MSI Plus 15W-40</t>
  </si>
  <si>
    <t>SHELL SPIRAX S3 AX 80W-90 или ЛУКОЙЛ ТМ-5 80W-90 API GL-5</t>
  </si>
  <si>
    <t>AMINOL  HLP46</t>
  </si>
  <si>
    <t>Суюқ реагент</t>
  </si>
  <si>
    <t>Дизел двигателлари учун азот оксиди чиқиндиларини камайтириш воситаси</t>
  </si>
  <si>
    <t>Металлопрокат</t>
  </si>
  <si>
    <t>Стальной круг</t>
  </si>
  <si>
    <t xml:space="preserve"> ГОСТ 2879-2006</t>
  </si>
  <si>
    <t>Круг бронзовый Ø50</t>
  </si>
  <si>
    <t>Браж9-4 АРТ:16193-01</t>
  </si>
  <si>
    <t>Круг бронзовый Ø80мм</t>
  </si>
  <si>
    <t>Ст ГОСТ 2590-71</t>
  </si>
  <si>
    <t>Арматура</t>
  </si>
  <si>
    <t>Арматура 12 мм</t>
  </si>
  <si>
    <t xml:space="preserve"> ГОСТ 5781-82</t>
  </si>
  <si>
    <t>Арматура Ø14 мм</t>
  </si>
  <si>
    <t>Ст 25 Г ГОСТ 5781-82</t>
  </si>
  <si>
    <t>Шестигранники</t>
  </si>
  <si>
    <t>Ст 20 ГОСТ 8560-78</t>
  </si>
  <si>
    <t>Ст 35 ГОСТ 8560-78</t>
  </si>
  <si>
    <t>Стальной лист</t>
  </si>
  <si>
    <t>ГОСТ19903-2015 ст20</t>
  </si>
  <si>
    <t>Уголок</t>
  </si>
  <si>
    <t>Уголок стальной 50х50х5 мм</t>
  </si>
  <si>
    <t xml:space="preserve"> ГОСТ 8509-93</t>
  </si>
  <si>
    <t>Болты и гайки</t>
  </si>
  <si>
    <t>Болт гайка М12</t>
  </si>
  <si>
    <t>ГОСТ 7805-62, ГОСТ 7798-70</t>
  </si>
  <si>
    <t>Болт гайка М14</t>
  </si>
  <si>
    <t>Болт гайка М17</t>
  </si>
  <si>
    <t>Болт гайка М19</t>
  </si>
  <si>
    <t>Болт гайка М22</t>
  </si>
  <si>
    <t>Болт гайка М24</t>
  </si>
  <si>
    <t>Болт гайка М27</t>
  </si>
  <si>
    <t>Болт гайка М30</t>
  </si>
  <si>
    <t>Электроды</t>
  </si>
  <si>
    <t>Электрод</t>
  </si>
  <si>
    <t>УОНИ 13/55 Ø3 мм (постоянный ток)</t>
  </si>
  <si>
    <t>УОНИ 13/55 Ø4 мм (постоянный ток)</t>
  </si>
  <si>
    <t>УОНИ Ø3 мм (переменный ток)</t>
  </si>
  <si>
    <t>УОНИ Ø4 мм (переменный ток)</t>
  </si>
  <si>
    <t>МНЧ-2 (ОЗЧ-2) Ø3 мм</t>
  </si>
  <si>
    <t xml:space="preserve">Сталь конструкционная 6-гран Ст.45 S-17 </t>
  </si>
  <si>
    <t xml:space="preserve">Сталь конструкционная 6-гран Ст.45 S-19 </t>
  </si>
  <si>
    <t xml:space="preserve">Сталь конструкционная 6-гран Ст.45 S-22 </t>
  </si>
  <si>
    <t xml:space="preserve">Сталь конструкционная 6-гран Cт.45 S-24 </t>
  </si>
  <si>
    <t xml:space="preserve">Сталь конструкционная 6-гран Ст.45 S-36 </t>
  </si>
  <si>
    <t>Сталь конструкционная 6-гран Cт.45 S-41</t>
  </si>
  <si>
    <t>Сталь конструкционная 6-гран Cт.45 S-46</t>
  </si>
  <si>
    <t>Сталь круг гарячекатенная Ст 40Х  D-36 мм</t>
  </si>
  <si>
    <t>Сталь круг гарячекатенная Ст 40Х  D-40 мм</t>
  </si>
  <si>
    <t>Сталь круг гарячекатенная Ст 40Х  D-60 мм</t>
  </si>
  <si>
    <t>Сталь круг гарячекатенная Ст 40Х  D-100 мм</t>
  </si>
  <si>
    <t xml:space="preserve">Сталь круг гарячекатенная Ст 40Х  D-120мм </t>
  </si>
  <si>
    <t>Сталь прокатная листовая Ст  3СП h-10мм</t>
  </si>
  <si>
    <t>Сталь прокатная листовая Ст  3СП h-5мм</t>
  </si>
  <si>
    <t>Сталь прокатная листовая Ст  3СП  h=12мм</t>
  </si>
  <si>
    <t>Сталь прокатная листовая Ст  3СП  h=14мм</t>
  </si>
  <si>
    <t>Сталь прокатная листовая Ст  3СП  h=30мм</t>
  </si>
  <si>
    <t>Сталь прокатная листовая Ст  3СП  h=40мм</t>
  </si>
  <si>
    <t>Транспортный отдел</t>
  </si>
  <si>
    <t>АВТОШИНЫ</t>
  </si>
  <si>
    <t>Автошины</t>
  </si>
  <si>
    <t>10.00-20</t>
  </si>
  <si>
    <t>10.00R20</t>
  </si>
  <si>
    <t>11.00R20</t>
  </si>
  <si>
    <t>12.00R18</t>
  </si>
  <si>
    <t>12.00R20</t>
  </si>
  <si>
    <t>12.5/80-18</t>
  </si>
  <si>
    <t>14.00R20</t>
  </si>
  <si>
    <t>15.5-38</t>
  </si>
  <si>
    <t>155/60R12</t>
  </si>
  <si>
    <t>175/70R12</t>
  </si>
  <si>
    <t>175/70R13</t>
  </si>
  <si>
    <t>185/70R14</t>
  </si>
  <si>
    <t>185/75R16</t>
  </si>
  <si>
    <t>0</t>
  </si>
  <si>
    <t>195/65R15</t>
  </si>
  <si>
    <t>215/55R17</t>
  </si>
  <si>
    <t>215/65R15</t>
  </si>
  <si>
    <t>215/70R16</t>
  </si>
  <si>
    <t>215/75R16</t>
  </si>
  <si>
    <t>215/75R17.5</t>
  </si>
  <si>
    <t>225/75R16</t>
  </si>
  <si>
    <t>235/55R17</t>
  </si>
  <si>
    <t>235/60R18</t>
  </si>
  <si>
    <t>235/75R15</t>
  </si>
  <si>
    <t xml:space="preserve">235/75R17.5 </t>
  </si>
  <si>
    <t>245/45R18</t>
  </si>
  <si>
    <t>245/60R18</t>
  </si>
  <si>
    <t>260/95R16</t>
  </si>
  <si>
    <t>265/60R18</t>
  </si>
  <si>
    <t>275/70R16</t>
  </si>
  <si>
    <t>28.1R26 (720R665)</t>
  </si>
  <si>
    <t>28/9-15</t>
  </si>
  <si>
    <t>295/80R22.5</t>
  </si>
  <si>
    <t>300-15-14PR</t>
  </si>
  <si>
    <t>315/80R22.5</t>
  </si>
  <si>
    <t>365/85R20</t>
  </si>
  <si>
    <t>385/65R22.5</t>
  </si>
  <si>
    <t>425/85R21</t>
  </si>
  <si>
    <t>6.50-10</t>
  </si>
  <si>
    <t>7.5R16</t>
  </si>
  <si>
    <t>710/70R38</t>
  </si>
  <si>
    <t>9.00R20 (260R508)</t>
  </si>
  <si>
    <t>АККУМУЛЯТОРЫ</t>
  </si>
  <si>
    <t>Аккумуляторы</t>
  </si>
  <si>
    <t>100 AH</t>
  </si>
  <si>
    <t>140 AH</t>
  </si>
  <si>
    <t>190 AH</t>
  </si>
  <si>
    <t>210 AH</t>
  </si>
  <si>
    <t>35 AH</t>
  </si>
  <si>
    <t>60 AH</t>
  </si>
  <si>
    <t>75 AH</t>
  </si>
  <si>
    <t>ГСМ</t>
  </si>
  <si>
    <t>Охлаждающая жидкость</t>
  </si>
  <si>
    <t>Антифриз -40С (Охлаждающая жидкость синий)</t>
  </si>
  <si>
    <t>л</t>
  </si>
  <si>
    <t>Моторное масло для дизельного двигателя</t>
  </si>
  <si>
    <t>Трансмиссионное масло</t>
  </si>
  <si>
    <t>Гидравлическое масло</t>
  </si>
  <si>
    <t>Смазочное масло</t>
  </si>
  <si>
    <t>ЛУКОЙЛ Литол 24</t>
  </si>
  <si>
    <t>Жидкий реагент</t>
  </si>
  <si>
    <t>Средство для снижения выбросов оксида азота AUS 32 для дизельных двигателей</t>
  </si>
  <si>
    <t xml:space="preserve"> ТМЦ</t>
  </si>
  <si>
    <t xml:space="preserve">4 СК  четырехветвевой СТРОП КАНАТНЫЙ (ПАУК) </t>
  </si>
  <si>
    <t>Узунлиги 5 метр ,кўтариш оғирлиги 20 т</t>
  </si>
  <si>
    <t>Дона</t>
  </si>
  <si>
    <t>Узунлиги 4 метр ,кўтариш оғирлиги 16 т</t>
  </si>
  <si>
    <t>Узунлиги 3 метр ,кўтариш оғирлиги 16 т</t>
  </si>
  <si>
    <t>Узунлиги 3,5 метр ,кўтариш оғирлиги 6 т</t>
  </si>
  <si>
    <t xml:space="preserve">4 СЦ  четырехветвевой СТРОП цепной (ПАУК) </t>
  </si>
  <si>
    <t>Узунлиги 3 метр ,кўтариш оғирлиги 6 т</t>
  </si>
  <si>
    <t>Узунлиги 5 метр ,кўтариш оғирлиги 16 т</t>
  </si>
  <si>
    <t>(СТП) Строп текстильней петливой</t>
  </si>
  <si>
    <t>Узунлиги 5 метр ,кўтариш оғирлиги 10 т</t>
  </si>
  <si>
    <t>Узунлиги 4 метр ,кўтариш оғирлиги 10 т</t>
  </si>
  <si>
    <t xml:space="preserve">УСК1унверсал строп канат </t>
  </si>
  <si>
    <t>Узунлиги 4м ,кўтариш 15 т</t>
  </si>
  <si>
    <t>Узунлиги 3м ,кўтариш 10 т</t>
  </si>
  <si>
    <t>Узунлиги 4м ,кўтариш 6 т</t>
  </si>
  <si>
    <t>Узунлиги 3м ,кўтариш 6 т</t>
  </si>
  <si>
    <t xml:space="preserve">Simli arqon </t>
  </si>
  <si>
    <t xml:space="preserve">10  mm </t>
  </si>
  <si>
    <t>Metr</t>
  </si>
  <si>
    <t>16,5 mm</t>
  </si>
  <si>
    <t xml:space="preserve">Жесткий буксир для грузовых (Универсальная грузавая жесткая сцепка) </t>
  </si>
  <si>
    <t xml:space="preserve">Тяговая нагрузка до 25 тонн, длина 2300мм в разложенном виде. Размер петли  совместности с фаркопами 50-76 мм иболее. Материал из стали обычной толщеной стенки труб  3мм и более  </t>
  </si>
  <si>
    <t>Отдел гланого механика</t>
  </si>
  <si>
    <t>Стропы</t>
  </si>
  <si>
    <t>Стропа 4СК канат д-20 мм, 16 тонна длина 6-метр</t>
  </si>
  <si>
    <t>ГОСТ 7668-80</t>
  </si>
  <si>
    <t>Стропа 4СК канат д-18 мм, 10 тонна длина 4-метр</t>
  </si>
  <si>
    <t>ГОСТ 7668-81</t>
  </si>
  <si>
    <t>Строп текстильный петлевой СТП3</t>
  </si>
  <si>
    <t>Грузоподъемность-10т ; Ширина- 300 мм;  Дилина 5м; Цвет ленты- Оранжевый</t>
  </si>
  <si>
    <t>Грузоподъемность-5т ; Ширина- 150 мм;  Дилина-3м; Цвет ленты- Красный</t>
  </si>
  <si>
    <t xml:space="preserve">Грузоподъемность-3т ; Ширина- 90 мм;  Дилина-3м; Цвет ленты- Желтый </t>
  </si>
  <si>
    <t>Подшипники в ассортименте</t>
  </si>
  <si>
    <t>Подшипник 2007132 (Hanjin 16DE врашател)</t>
  </si>
  <si>
    <t xml:space="preserve"> ГОСТ 8338-75</t>
  </si>
  <si>
    <t>Подшипник 32617 (гр насос НБ 32)</t>
  </si>
  <si>
    <t>GOST 8328-75</t>
  </si>
  <si>
    <t>Подшипник роликли конус 32028(HANJIN врашател)</t>
  </si>
  <si>
    <t>2002128 (32028)6</t>
  </si>
  <si>
    <t>Подшипник    32032(HANJIN 30DE врашател)</t>
  </si>
  <si>
    <t>Подшипник  7524 (гр насос НБ32 мех.часть)</t>
  </si>
  <si>
    <t>TU 37 006 162-89.</t>
  </si>
  <si>
    <t>Подшипник  7618 (гр насос НБ32 мех.часть)</t>
  </si>
  <si>
    <t>GOST 520-2002</t>
  </si>
  <si>
    <t>Подшипник  7624 (гр насос НБ32)</t>
  </si>
  <si>
    <t>TU 37 006 162-89</t>
  </si>
  <si>
    <t>Ремни в ассортименте</t>
  </si>
  <si>
    <t>Ремень (двигател Hanjin 10DE )</t>
  </si>
  <si>
    <t>1150 А</t>
  </si>
  <si>
    <t>Ремень (дробилка ДГШ)</t>
  </si>
  <si>
    <t>Б-1400</t>
  </si>
  <si>
    <t>Ремень (двигател Z-700 )</t>
  </si>
  <si>
    <t>8 РК 1460</t>
  </si>
  <si>
    <t>Ремень(Дроб. Станок)</t>
  </si>
  <si>
    <t>1500А  GOST  1284,1-89</t>
  </si>
  <si>
    <t>Ремень (дробилка ДГШ, )</t>
  </si>
  <si>
    <t>1500-1550 "А"</t>
  </si>
  <si>
    <t>Ремень клиновый  (гр насос АНБ 22)</t>
  </si>
  <si>
    <t>пр.В 1500мм</t>
  </si>
  <si>
    <t>Ремень (кернорезный станок)</t>
  </si>
  <si>
    <t>Ремень профильный B - 1450 ГОСТ 1284-68. 1037486</t>
  </si>
  <si>
    <t>Ремень (глиномешалка ГКЛ)</t>
  </si>
  <si>
    <t>Ремень профильный B - 1600 ГОСТ 1284-68. 1037486</t>
  </si>
  <si>
    <t>Ремень клиновий (Шековая дробилка)</t>
  </si>
  <si>
    <t>Расчетная длина		мм	1700
Внутренняя длина		мм	1640</t>
  </si>
  <si>
    <t>Ремень (Глиномишалка ГКЛ)</t>
  </si>
  <si>
    <t>1900-1950 "А"</t>
  </si>
  <si>
    <t>Ремень клиновий (Истиратель ИДА 250)</t>
  </si>
  <si>
    <t xml:space="preserve">2000 (Б) </t>
  </si>
  <si>
    <t>Ремень клиновой (Глиномишалка ГКЛ)</t>
  </si>
  <si>
    <t>2560D</t>
  </si>
  <si>
    <t>DBC Makina S-15</t>
  </si>
  <si>
    <t>Гидравлический двигатель 80см³</t>
  </si>
  <si>
    <t>Шт. / Set</t>
  </si>
  <si>
    <t>Гидравлический двигатель 8 куб.см</t>
  </si>
  <si>
    <t>Гидравлический двигатель</t>
  </si>
  <si>
    <t>Гидравлический двигатель  315см³ Лебедки ССК</t>
  </si>
  <si>
    <t>Гидравлический насос 45 куб</t>
  </si>
  <si>
    <t>Гидравлический насос 140 куб. см</t>
  </si>
  <si>
    <t>Гидравлический двигатель 102см³ W11</t>
  </si>
  <si>
    <t>Гидравлические насосы</t>
  </si>
  <si>
    <t xml:space="preserve"> Трубодержатель</t>
  </si>
  <si>
    <t xml:space="preserve">Гидропатрон </t>
  </si>
  <si>
    <t>Износостойкая  пластина</t>
  </si>
  <si>
    <t>шт. / Pc.</t>
  </si>
  <si>
    <t>Скользящая накладка</t>
  </si>
  <si>
    <t>Верхняя скользящая накладка</t>
  </si>
  <si>
    <t>Нижняя пластина</t>
  </si>
  <si>
    <t>уплотнительное кольцо Ø220X5</t>
  </si>
  <si>
    <t>уплотнительное кольцо Ø3,53</t>
  </si>
  <si>
    <t>Опорный подшипник</t>
  </si>
  <si>
    <t>Комплект фланцев</t>
  </si>
  <si>
    <t>Крыльчатка вентилятора</t>
  </si>
  <si>
    <t>Поршень гидравлического патрона</t>
  </si>
  <si>
    <t>Основание патрона (шпиндель)</t>
  </si>
  <si>
    <t>Винт Hhcs 1/2-20unf x 1 3/4 lg</t>
  </si>
  <si>
    <t>Муфта</t>
  </si>
  <si>
    <t>Нижний направляющий цилиндр</t>
  </si>
  <si>
    <t xml:space="preserve">Вращатель в сборе с гидромотором </t>
  </si>
  <si>
    <t>Газовая пружина</t>
  </si>
  <si>
    <t>Пружина сжатия</t>
  </si>
  <si>
    <t>Подшипник направляющего блока</t>
  </si>
  <si>
    <t>Подшипник вращателя</t>
  </si>
  <si>
    <t>Подшипник трубодержателя</t>
  </si>
  <si>
    <t>Подшипник крон-блока</t>
  </si>
  <si>
    <t>Подшипник блока ССК</t>
  </si>
  <si>
    <t>Подшипник упорный шариковый патрона</t>
  </si>
  <si>
    <t>S. Роликовый  конический подшипник вращателя</t>
  </si>
  <si>
    <t>Фильтр</t>
  </si>
  <si>
    <t>Вставка фильтра V2</t>
  </si>
  <si>
    <t>Подшипник SKF-6204</t>
  </si>
  <si>
    <t>Прокладка вращателя</t>
  </si>
  <si>
    <t>Шкив крон-блока</t>
  </si>
  <si>
    <t>Цилиндр</t>
  </si>
  <si>
    <t>Набор уплотнений цилиндра</t>
  </si>
  <si>
    <t>Комплект уплотнеий направляющего цилиндра</t>
  </si>
  <si>
    <t>Верхний направляющий цилиндр</t>
  </si>
  <si>
    <t>Комплект уплотнений верхнего направляющего цилиндра</t>
  </si>
  <si>
    <t>Цилиндр отвода вращателя</t>
  </si>
  <si>
    <t>Набор уплотнений цилиндра отвода вращателя</t>
  </si>
  <si>
    <t>Вал-шестерня</t>
  </si>
  <si>
    <t>Модивицированный вал</t>
  </si>
  <si>
    <t>Шестерня главного вала</t>
  </si>
  <si>
    <t>Вал вторичный</t>
  </si>
  <si>
    <t>Шестерня вторичного вала</t>
  </si>
  <si>
    <t>Cальник вращателя</t>
  </si>
  <si>
    <t>Втулка скольжения</t>
  </si>
  <si>
    <t>Муфта в сборе</t>
  </si>
  <si>
    <t>Гибкая муфта</t>
  </si>
  <si>
    <t>Сальник</t>
  </si>
  <si>
    <t>Уплотнение</t>
  </si>
  <si>
    <t>Набор уплотнений гидропатрона</t>
  </si>
  <si>
    <t>Болт специальный длинный</t>
  </si>
  <si>
    <t>Болт патрона</t>
  </si>
  <si>
    <t>Комплект кулачков BQ</t>
  </si>
  <si>
    <t>Комплект кулачков NQ</t>
  </si>
  <si>
    <t>Комплект кулачков НQ</t>
  </si>
  <si>
    <t>Комплект кулачков PQ</t>
  </si>
  <si>
    <t>Пружина кулачков N</t>
  </si>
  <si>
    <t>Пружина кулачков H</t>
  </si>
  <si>
    <t>Пружина кулачков P</t>
  </si>
  <si>
    <t>Центратор патрона B</t>
  </si>
  <si>
    <t>Центратор шпинделя B</t>
  </si>
  <si>
    <t>Набор уплотнений цилиндра сброса</t>
  </si>
  <si>
    <t>Центрирующая втулка B</t>
  </si>
  <si>
    <t>Центрирующая втулка N</t>
  </si>
  <si>
    <t>Центрирующая втулка H</t>
  </si>
  <si>
    <t>Набор плашек трубодержателя B TC</t>
  </si>
  <si>
    <t>Набор плашек трубодержателя N TC</t>
  </si>
  <si>
    <t>Набор плашек трубодержателя H TC</t>
  </si>
  <si>
    <t>Держатель плашек</t>
  </si>
  <si>
    <t>Монтажный фланец</t>
  </si>
  <si>
    <t>Корпус подшипника трубодержателя</t>
  </si>
  <si>
    <t>Крышка центратора</t>
  </si>
  <si>
    <t>Держатель центратора</t>
  </si>
  <si>
    <t>Подшипник лебедки ССК</t>
  </si>
  <si>
    <t xml:space="preserve">Уплотнение поршня </t>
  </si>
  <si>
    <t>Набор уплотнений главной лебедки</t>
  </si>
  <si>
    <t>Цилиндр домкрата</t>
  </si>
  <si>
    <t>Комплект уплотнений цилиндра домкрата</t>
  </si>
  <si>
    <t>Цилндр подъема мачты</t>
  </si>
  <si>
    <t>Комплект уплотнений цилндра подъема мачты</t>
  </si>
  <si>
    <t>Насос перекачки топлива</t>
  </si>
  <si>
    <t>Главный распределитель</t>
  </si>
  <si>
    <t>Промежуточная шестерня</t>
  </si>
  <si>
    <t>Клапан</t>
  </si>
  <si>
    <t>Манометр 80KN</t>
  </si>
  <si>
    <t>Манометр D63-400 bar</t>
  </si>
  <si>
    <t>Манометр 160KN</t>
  </si>
  <si>
    <t>Манометр D100-160 bar</t>
  </si>
  <si>
    <t>Манометр D100-400 bar</t>
  </si>
  <si>
    <t>Пластина скольжения</t>
  </si>
  <si>
    <t>Ролик</t>
  </si>
  <si>
    <t>Держатель РВД</t>
  </si>
  <si>
    <t>Фильтр в сборе</t>
  </si>
  <si>
    <t>Чаша патрона</t>
  </si>
  <si>
    <t>Цилиндр патрона</t>
  </si>
  <si>
    <t>Крышка пружин патрона</t>
  </si>
  <si>
    <t>Гайка самоконтрящаяся</t>
  </si>
  <si>
    <t>Радиатор</t>
  </si>
  <si>
    <t>Главная лебедка в сборе</t>
  </si>
  <si>
    <t>Монитор</t>
  </si>
  <si>
    <t>Болт</t>
  </si>
  <si>
    <t>Цилиндр подачи</t>
  </si>
  <si>
    <t>Ремкомплект цилиндра подачи</t>
  </si>
  <si>
    <t>Шпонки</t>
  </si>
  <si>
    <t>Вал промежуточной шестерни</t>
  </si>
  <si>
    <t>Вал насоса смазки вращателя</t>
  </si>
  <si>
    <t>Шпонка</t>
  </si>
  <si>
    <t>Шкив лебедки ССК</t>
  </si>
  <si>
    <t>Распорный блок</t>
  </si>
  <si>
    <t>Адаптор вращателя</t>
  </si>
  <si>
    <t>Датчик уровня топлива</t>
  </si>
  <si>
    <t xml:space="preserve">Датчик уровня и температуры </t>
  </si>
  <si>
    <t>Гиравлический блок</t>
  </si>
  <si>
    <t>Поршень</t>
  </si>
  <si>
    <t>Крышка</t>
  </si>
  <si>
    <t>DBC Makina S-21</t>
  </si>
  <si>
    <t>Пластины скольжения</t>
  </si>
  <si>
    <t xml:space="preserve">Подшипник вращателя конический  </t>
  </si>
  <si>
    <t>Подшипник вал-шестерни вращателя</t>
  </si>
  <si>
    <t>Подшипник промежуточной шестерни</t>
  </si>
  <si>
    <t>Пружины компрессионные</t>
  </si>
  <si>
    <t xml:space="preserve">Набор плашек трубодержателя (P114mm) </t>
  </si>
  <si>
    <t>Набор плашек трубодержателя (H 89mm)</t>
  </si>
  <si>
    <t>Набор плашек трубодержателя (N 70mm)</t>
  </si>
  <si>
    <t>Центратор Р</t>
  </si>
  <si>
    <t>Центратор Н</t>
  </si>
  <si>
    <t>Центратор N</t>
  </si>
  <si>
    <t>Гидромотор вращателя</t>
  </si>
  <si>
    <t>Шпиндель патрона</t>
  </si>
  <si>
    <t>Шпиндель вращателя</t>
  </si>
  <si>
    <t>КПП в сборе</t>
  </si>
  <si>
    <t>Патрон в сборе</t>
  </si>
  <si>
    <t>Насосы (200+112+45 cc)</t>
  </si>
  <si>
    <t>Гидромотор лебедки ССК</t>
  </si>
  <si>
    <t>Главный вал</t>
  </si>
  <si>
    <t>Шестерня</t>
  </si>
  <si>
    <t>Вторичный вал</t>
  </si>
  <si>
    <t>Муфта включения передач</t>
  </si>
  <si>
    <t>Вилка КПП</t>
  </si>
  <si>
    <t>Ролики насыпные</t>
  </si>
  <si>
    <t>комплектов</t>
  </si>
  <si>
    <t>Крышка патрона</t>
  </si>
  <si>
    <t>Блок клапанов</t>
  </si>
  <si>
    <t>DBC Makina ESD-9</t>
  </si>
  <si>
    <t>Износостойкая пластина</t>
  </si>
  <si>
    <t>Винт</t>
  </si>
  <si>
    <t>Цилиндр подачи 850</t>
  </si>
  <si>
    <t>Цилиндр подачи 1800</t>
  </si>
  <si>
    <t>Цапфовый блок</t>
  </si>
  <si>
    <t>Ремкомплект цилиндра сброса мачты</t>
  </si>
  <si>
    <t>Шкив</t>
  </si>
  <si>
    <t>Подшипник ролика</t>
  </si>
  <si>
    <t>Мотор вращателя</t>
  </si>
  <si>
    <t>Комплект уплотнений на вращатель</t>
  </si>
  <si>
    <t>Стопорное кольцо</t>
  </si>
  <si>
    <t>Ведущая шестерня</t>
  </si>
  <si>
    <t>Шпиндель в сборе</t>
  </si>
  <si>
    <t>Корпус вращателя</t>
  </si>
  <si>
    <t>Корпус патрона</t>
  </si>
  <si>
    <t>Фланец</t>
  </si>
  <si>
    <t>Палец</t>
  </si>
  <si>
    <t>Резиновая втулка патрон</t>
  </si>
  <si>
    <t>Плашкодержатель</t>
  </si>
  <si>
    <t>Пружина</t>
  </si>
  <si>
    <t>Корпус подшипника</t>
  </si>
  <si>
    <t>Подшипник вала тросоукладчика</t>
  </si>
  <si>
    <t>Цепь</t>
  </si>
  <si>
    <t>Вал тросоукладчика</t>
  </si>
  <si>
    <t>Манометр</t>
  </si>
  <si>
    <t>Pressure Gauge Hold D63</t>
  </si>
  <si>
    <t>Клапан водяного насоса</t>
  </si>
  <si>
    <t>Перепусукной клапан</t>
  </si>
  <si>
    <t>Направляющий клапан</t>
  </si>
  <si>
    <t xml:space="preserve">Клапан </t>
  </si>
  <si>
    <t>Редукционный  клапан давления</t>
  </si>
  <si>
    <t>Клапан или</t>
  </si>
  <si>
    <t>Сервисный блок</t>
  </si>
  <si>
    <t>Кран шаровый</t>
  </si>
  <si>
    <t>Полумуфта Mt</t>
  </si>
  <si>
    <t>Муфта резиновая</t>
  </si>
  <si>
    <t>Полумуфта Рt</t>
  </si>
  <si>
    <t>Муфта в сборе(дизель)</t>
  </si>
  <si>
    <t>Ремкомплект - газовой пружины</t>
  </si>
  <si>
    <t>Сапун</t>
  </si>
  <si>
    <t>Градусник</t>
  </si>
  <si>
    <t>Комплект кулачков патрона ВQ</t>
  </si>
  <si>
    <t>Комплект кулачков патрона NQ</t>
  </si>
  <si>
    <t>Комплект кулачков патрона HQ</t>
  </si>
  <si>
    <t>Верхняя направляющая ВQ</t>
  </si>
  <si>
    <t>Верхняя направляющая NQ</t>
  </si>
  <si>
    <t>Верхняя направляющая HQ</t>
  </si>
  <si>
    <t>Набор плашек трубодержателя ВQ</t>
  </si>
  <si>
    <t>Набор плашек трубодержателя NQ</t>
  </si>
  <si>
    <t>Набор плашек трубодержателя HQ</t>
  </si>
  <si>
    <t>Центратор трубодержателя ВQ</t>
  </si>
  <si>
    <t>Центратор трубодержателя NQ</t>
  </si>
  <si>
    <t>Центратор трубодержателя HQ</t>
  </si>
  <si>
    <t>Гидравлический фильтр</t>
  </si>
  <si>
    <t>Индикатор фильтра</t>
  </si>
  <si>
    <t>Кольцо и опорное кольцо</t>
  </si>
  <si>
    <t>Монитор for diesel</t>
  </si>
  <si>
    <t>Монитор For elektro</t>
  </si>
  <si>
    <t>Индикаторный диск</t>
  </si>
  <si>
    <t>Комплект для капитального ремонта вращателя</t>
  </si>
  <si>
    <t>Комплект уплотнений аутриггера</t>
  </si>
  <si>
    <t>Комплект для зарядки газовой пружины</t>
  </si>
  <si>
    <t>Главный гидрораспределитель</t>
  </si>
  <si>
    <t>Заднее распорное кольцо</t>
  </si>
  <si>
    <t xml:space="preserve"> Распорное кольцо</t>
  </si>
  <si>
    <t>Датчик температуры и уровня</t>
  </si>
  <si>
    <t>Маслоохладитель</t>
  </si>
  <si>
    <t>Радиатор в сборе</t>
  </si>
  <si>
    <t>Скользящий блок</t>
  </si>
  <si>
    <t>Зажим</t>
  </si>
  <si>
    <t>Подъёмник для тросовой линии в сборе</t>
  </si>
  <si>
    <t>к-т.</t>
  </si>
  <si>
    <t>Верхний крон-блок</t>
  </si>
  <si>
    <t>Volvo Penta</t>
  </si>
  <si>
    <t>Дизельный двигатель Volvo Penta TAD540VE</t>
  </si>
  <si>
    <t>Масляный фильтр</t>
  </si>
  <si>
    <t>23476569 (21913334)</t>
  </si>
  <si>
    <t>Фильтр топливный</t>
  </si>
  <si>
    <t>Фильтр тонкой очистки топлива</t>
  </si>
  <si>
    <t>Воздушный фильтр</t>
  </si>
  <si>
    <t>Насос масляный</t>
  </si>
  <si>
    <t>Топливный насос</t>
  </si>
  <si>
    <t>Форсунка</t>
  </si>
  <si>
    <t>Фильтр топливный в сборе</t>
  </si>
  <si>
    <t>Турбокомпрессор</t>
  </si>
  <si>
    <t>Помпа охлаждающая</t>
  </si>
  <si>
    <t>Термостат</t>
  </si>
  <si>
    <t>Ремень</t>
  </si>
  <si>
    <t>Генератор</t>
  </si>
  <si>
    <t>Стартер</t>
  </si>
  <si>
    <t>Актуатор</t>
  </si>
  <si>
    <t>Набор поршневой группы</t>
  </si>
  <si>
    <t>Комплект коренных подшипников стандартных</t>
  </si>
  <si>
    <t>Комплект шатунных подшипников стандартных</t>
  </si>
  <si>
    <t>Вкладыш распредвала</t>
  </si>
  <si>
    <t xml:space="preserve"> Комплект упорных шайб STD A</t>
  </si>
  <si>
    <t>Комплект прокладок кланной крышки</t>
  </si>
  <si>
    <t>Комплект прокладок двигателя</t>
  </si>
  <si>
    <t>Клапан впускной</t>
  </si>
  <si>
    <t>Клапан выпускной</t>
  </si>
  <si>
    <t>Муфта вентилятора</t>
  </si>
  <si>
    <t>Натяжитель ремня</t>
  </si>
  <si>
    <t>Натяжной ролик</t>
  </si>
  <si>
    <t>Распредвал</t>
  </si>
  <si>
    <t>Коленвал</t>
  </si>
  <si>
    <t xml:space="preserve">Шатун </t>
  </si>
  <si>
    <t>Масляный фильтр в сборе</t>
  </si>
  <si>
    <t>Коннектор</t>
  </si>
  <si>
    <t>Шайба</t>
  </si>
  <si>
    <t>Головка ГБЦ в сборе</t>
  </si>
  <si>
    <t>Блок цилиндров</t>
  </si>
  <si>
    <t>Жгут проводов</t>
  </si>
  <si>
    <t xml:space="preserve"> Son-Mak RX-4</t>
  </si>
  <si>
    <t>Адаптор</t>
  </si>
  <si>
    <t>Главный насос</t>
  </si>
  <si>
    <t>Вторичный насос</t>
  </si>
  <si>
    <t>Вспомогательный насос</t>
  </si>
  <si>
    <t>Регулятор водяного насоса</t>
  </si>
  <si>
    <t>Элемент гидравлического фильра</t>
  </si>
  <si>
    <t>RX5 0500 018</t>
  </si>
  <si>
    <t>Комплект кулачков ВQ</t>
  </si>
  <si>
    <t>Комплект кулачков РQ</t>
  </si>
  <si>
    <t>Пружина газовая патрона</t>
  </si>
  <si>
    <t>Насос смазки вращателя</t>
  </si>
  <si>
    <t>Корбка переключения передач</t>
  </si>
  <si>
    <t>Элемент фильтра смазки вращателя</t>
  </si>
  <si>
    <t>Подшипник вал-шестерни</t>
  </si>
  <si>
    <t>1000113882/ 1000113883</t>
  </si>
  <si>
    <t>Подшипник шпинделя верхний</t>
  </si>
  <si>
    <t>1000113894/ 1000113895</t>
  </si>
  <si>
    <t>Подшипник шпинделя нижний</t>
  </si>
  <si>
    <t>1000113892/ 1000113893</t>
  </si>
  <si>
    <t>1000113886/ 1000113887</t>
  </si>
  <si>
    <t>Уплотнение шпинделя верхнее</t>
  </si>
  <si>
    <t>Уплотнение шпинделя нижнее</t>
  </si>
  <si>
    <t>Муфта маховика</t>
  </si>
  <si>
    <t>Муфта привода насосов</t>
  </si>
  <si>
    <t>Клапан медленной подачи</t>
  </si>
  <si>
    <t>Клапан миксера</t>
  </si>
  <si>
    <t>Клапан подъема мачты</t>
  </si>
  <si>
    <t>Клапан патрона и трубодержателя</t>
  </si>
  <si>
    <t>Регулятор медленной подачи</t>
  </si>
  <si>
    <t>Регулятор миксера</t>
  </si>
  <si>
    <t>Регулятор тскорости вращения</t>
  </si>
  <si>
    <t>Регулятор давления патрона и трубодержателя</t>
  </si>
  <si>
    <t>Регулятор давления давления подъема мачты</t>
  </si>
  <si>
    <t>Регулятор давления миксера</t>
  </si>
  <si>
    <t>Регулятор веса снаряда</t>
  </si>
  <si>
    <t>Клапан тормоза лебедки</t>
  </si>
  <si>
    <t>Шпиндель редуктора</t>
  </si>
  <si>
    <t>Гайка шпинделя внутренняя</t>
  </si>
  <si>
    <t>Втулка шпинделя верхняя</t>
  </si>
  <si>
    <t>Втулка шпинделя нижняя</t>
  </si>
  <si>
    <t>Центратор патрона ВQ</t>
  </si>
  <si>
    <t>Центратор шпинделя ВQ</t>
  </si>
  <si>
    <t>Набор уплотнений патрона</t>
  </si>
  <si>
    <t>Внутренний цилиндр патрона</t>
  </si>
  <si>
    <t>Внешний цилиндр патрона</t>
  </si>
  <si>
    <t>Поршень патрона</t>
  </si>
  <si>
    <t>Гидронасос</t>
  </si>
  <si>
    <t>Набор уплотнений цилиндра подачи</t>
  </si>
  <si>
    <t>1000113779‐850</t>
  </si>
  <si>
    <t>Манифольд</t>
  </si>
  <si>
    <t>Гайка</t>
  </si>
  <si>
    <t>Кольцо О-ring</t>
  </si>
  <si>
    <t>9.25*1.78</t>
  </si>
  <si>
    <t>Выключатель концевой</t>
  </si>
  <si>
    <t>Кронштейн выключателя</t>
  </si>
  <si>
    <t>Клапан 12V</t>
  </si>
  <si>
    <t>Boyles C6</t>
  </si>
  <si>
    <t>3725 0008 51</t>
  </si>
  <si>
    <t>3725 0002 49</t>
  </si>
  <si>
    <t>Звездочка цепи 23</t>
  </si>
  <si>
    <t>3760 0095 67</t>
  </si>
  <si>
    <t>Подшипник звездочки вращателя</t>
  </si>
  <si>
    <t>3760 0071 75</t>
  </si>
  <si>
    <t>Звездочка цепи 57</t>
  </si>
  <si>
    <t>3760 0095 68</t>
  </si>
  <si>
    <t>3760 0095 03</t>
  </si>
  <si>
    <t>Цепь вращателя</t>
  </si>
  <si>
    <t>3760 0032 22</t>
  </si>
  <si>
    <t>3760 0073 15</t>
  </si>
  <si>
    <t>3760 0033 23</t>
  </si>
  <si>
    <t>3760 0032 01</t>
  </si>
  <si>
    <t>3760 0073 04</t>
  </si>
  <si>
    <t>3725 0002 72</t>
  </si>
  <si>
    <t>3725 0002 74</t>
  </si>
  <si>
    <t>Элемент возвратного фильтра</t>
  </si>
  <si>
    <t>8231 1079 48</t>
  </si>
  <si>
    <t>3719 0025 15</t>
  </si>
  <si>
    <t>3725 0002 73</t>
  </si>
  <si>
    <t>3760 0071 21</t>
  </si>
  <si>
    <t>Регулятор оборотов</t>
  </si>
  <si>
    <t>3719 0030 52</t>
  </si>
  <si>
    <t>Cummins QSB-6.7 CM850</t>
  </si>
  <si>
    <t>Фильтр масляный</t>
  </si>
  <si>
    <t>LF3970</t>
  </si>
  <si>
    <t xml:space="preserve">Фильтр топливный </t>
  </si>
  <si>
    <t>FS19732</t>
  </si>
  <si>
    <t>FF5421</t>
  </si>
  <si>
    <t>Фильтр воздушный</t>
  </si>
  <si>
    <t>С23610</t>
  </si>
  <si>
    <t>СF610</t>
  </si>
  <si>
    <t>AF25962</t>
  </si>
  <si>
    <t>AF25963</t>
  </si>
  <si>
    <t>Термостат QSB-6.7</t>
  </si>
  <si>
    <t>Генератор QSB-6.7</t>
  </si>
  <si>
    <t>3972732 (2874862)</t>
  </si>
  <si>
    <t>Подшипник ступицы вентилятора QSB-6.7</t>
  </si>
  <si>
    <t>Топливный насос QSB-6.7</t>
  </si>
  <si>
    <t>Маслоохладитель QSB-6.7</t>
  </si>
  <si>
    <t>Прокладка маслоохладителя QSB-6.7</t>
  </si>
  <si>
    <t xml:space="preserve">Прокладка головки фильтра QSB-6.7 </t>
  </si>
  <si>
    <t>Блок управления QSB-6.7</t>
  </si>
  <si>
    <t>Прокладка головки цилиндров QSB-6.7</t>
  </si>
  <si>
    <t>Турбина QSB-6.7</t>
  </si>
  <si>
    <t>Стартер QSB-6.7</t>
  </si>
  <si>
    <t>Прокладка коллектора QSB-6.7</t>
  </si>
  <si>
    <t>Ремень QSB-6.7</t>
  </si>
  <si>
    <t>Натяжитель ремня QSB-6.7</t>
  </si>
  <si>
    <t>Водяная помпа QSB-6.7</t>
  </si>
  <si>
    <t>Набор прокладок, верхний QSB-6.7</t>
  </si>
  <si>
    <t>Набор прокладок, нижний QSB-6.7</t>
  </si>
  <si>
    <t>Набор вкладышей коренных</t>
  </si>
  <si>
    <t>Демпфер</t>
  </si>
  <si>
    <t>Топливная трубка</t>
  </si>
  <si>
    <t>Поршень с кольцами</t>
  </si>
  <si>
    <t>Вкладыш шатунный верхний</t>
  </si>
  <si>
    <t>Вкладыш шатунный нижний</t>
  </si>
  <si>
    <t>Втулка шатуна</t>
  </si>
  <si>
    <t>Выпускной клапан</t>
  </si>
  <si>
    <t>Впускной клапан</t>
  </si>
  <si>
    <t>Электропроводка</t>
  </si>
  <si>
    <t>Проводка форсунок</t>
  </si>
  <si>
    <t xml:space="preserve">   Промывочный насос FMC W1122</t>
  </si>
  <si>
    <t xml:space="preserve">Промычной насос в сборе </t>
  </si>
  <si>
    <t>64700149(FMC  W1122BCD)</t>
  </si>
  <si>
    <t>Предохранительный клапан</t>
  </si>
  <si>
    <t>Гайка поршня</t>
  </si>
  <si>
    <t>Манжета поршня</t>
  </si>
  <si>
    <t>Прокладка цилиндра</t>
  </si>
  <si>
    <t xml:space="preserve">Прокладка </t>
  </si>
  <si>
    <t xml:space="preserve">Гайка </t>
  </si>
  <si>
    <t>Седло клапана</t>
  </si>
  <si>
    <t xml:space="preserve">Втулка </t>
  </si>
  <si>
    <t xml:space="preserve">Вкладыш Шатуна  </t>
  </si>
  <si>
    <t xml:space="preserve">Коленчатый вал </t>
  </si>
  <si>
    <t>Палец шатуна</t>
  </si>
  <si>
    <t>втулка</t>
  </si>
  <si>
    <t>Шар</t>
  </si>
  <si>
    <t>Уплотнитель</t>
  </si>
  <si>
    <t>63200114/ 63200115</t>
  </si>
  <si>
    <t>Регулировочная пластина</t>
  </si>
  <si>
    <t>Гидравлическая часть</t>
  </si>
  <si>
    <t xml:space="preserve">   Промывочный насос FMC L1618</t>
  </si>
  <si>
    <t>Держатель поршня</t>
  </si>
  <si>
    <t>PPFMC 5257337</t>
  </si>
  <si>
    <t>PPFMC 8309</t>
  </si>
  <si>
    <t>А3434N(513766)</t>
  </si>
  <si>
    <t>Сальник насоса</t>
  </si>
  <si>
    <t>PPFMC 1177489</t>
  </si>
  <si>
    <t>PPFMC A5016</t>
  </si>
  <si>
    <t>PPFMC 3268418</t>
  </si>
  <si>
    <t>PPFMC 1279676</t>
  </si>
  <si>
    <t>Шток в сборе</t>
  </si>
  <si>
    <t>PPFMC 3266087</t>
  </si>
  <si>
    <t>Клапан в сборе</t>
  </si>
  <si>
    <t>Р533637(5253514)</t>
  </si>
  <si>
    <t>Кольцо</t>
  </si>
  <si>
    <t>Уплотнительное кольцо</t>
  </si>
  <si>
    <t>P514731</t>
  </si>
  <si>
    <t>Вкладыш</t>
  </si>
  <si>
    <t>P514965</t>
  </si>
  <si>
    <t xml:space="preserve">Подшипник </t>
  </si>
  <si>
    <t>320312/320313</t>
  </si>
  <si>
    <t>Р516887/Р504478</t>
  </si>
  <si>
    <t>PPFMC 3268979</t>
  </si>
  <si>
    <t>PPFMC P547827</t>
  </si>
  <si>
    <t>PPFMC 1103470</t>
  </si>
  <si>
    <t>PPFMC P516995</t>
  </si>
  <si>
    <t>PPFMC A91014</t>
  </si>
  <si>
    <t>Указатель уровня</t>
  </si>
  <si>
    <t>PPFMC 5262811</t>
  </si>
  <si>
    <t>УРБ2-2</t>
  </si>
  <si>
    <t>Гидромотор -гидронасос</t>
  </si>
  <si>
    <t>310.112.00 06</t>
  </si>
  <si>
    <t>шт.</t>
  </si>
  <si>
    <t>УБГ-7У</t>
  </si>
  <si>
    <t xml:space="preserve">УБГ-7У (Электрич-й) Гидрав. фильтр  внутри бака </t>
  </si>
  <si>
    <t>20-25-кв.2фгм32 25м</t>
  </si>
  <si>
    <t>УБГ-7У (Электрич-й) Масляный фильтр коробки передач</t>
  </si>
  <si>
    <t xml:space="preserve"> 0,16БС41-23</t>
  </si>
  <si>
    <t>Гидронасос  УГБ-7У</t>
  </si>
  <si>
    <t>416.0.125RY2S2F44A22E4/NNBY1</t>
  </si>
  <si>
    <t>Гидронасос УГБ-7У</t>
  </si>
  <si>
    <t>416.0.125RY3A4F44C22E4/MNF3NNBY</t>
  </si>
  <si>
    <t>Гидромотор (УБГ-7У)</t>
  </si>
  <si>
    <t>303.4.160.976</t>
  </si>
  <si>
    <t>РВД и Фитинги</t>
  </si>
  <si>
    <t>РВД</t>
  </si>
  <si>
    <t xml:space="preserve">2" 1SN </t>
  </si>
  <si>
    <t>м/m</t>
  </si>
  <si>
    <t xml:space="preserve">1 1/2" 4SN </t>
  </si>
  <si>
    <t xml:space="preserve">1 1/4" 4SN </t>
  </si>
  <si>
    <t xml:space="preserve">1" 2SN </t>
  </si>
  <si>
    <t xml:space="preserve">1" 4SN </t>
  </si>
  <si>
    <t xml:space="preserve">3/4" 1SN </t>
  </si>
  <si>
    <t xml:space="preserve">3/4" 4SN </t>
  </si>
  <si>
    <t xml:space="preserve">1/2" 1SN </t>
  </si>
  <si>
    <t xml:space="preserve">1/2" 2SN </t>
  </si>
  <si>
    <t xml:space="preserve">3/8" 2SN </t>
  </si>
  <si>
    <t xml:space="preserve">1/4" 2SN </t>
  </si>
  <si>
    <t>РВД армированный пружиной (всасывающий)</t>
  </si>
  <si>
    <t xml:space="preserve">           2" </t>
  </si>
  <si>
    <t xml:space="preserve">1 1/2" </t>
  </si>
  <si>
    <t xml:space="preserve">1 1/4"  </t>
  </si>
  <si>
    <t xml:space="preserve">1"  </t>
  </si>
  <si>
    <t>Гильза для обжимки РВД</t>
  </si>
  <si>
    <t xml:space="preserve">3/4"  </t>
  </si>
  <si>
    <t xml:space="preserve">1/2"  </t>
  </si>
  <si>
    <t xml:space="preserve">3/8"  </t>
  </si>
  <si>
    <t xml:space="preserve">1/4"  </t>
  </si>
  <si>
    <t>Фитинг для обжимки РВД (JIC)</t>
  </si>
  <si>
    <t xml:space="preserve">Аккумулятор </t>
  </si>
  <si>
    <t xml:space="preserve"> 6СТ 190А 12В</t>
  </si>
  <si>
    <t>6СТ 132А 12В</t>
  </si>
  <si>
    <t>6СТ-100 АЗ</t>
  </si>
  <si>
    <t>6СТ-130 АЗ</t>
  </si>
  <si>
    <t>6СТ-75 АЗ</t>
  </si>
  <si>
    <t>Отдел главного геолога</t>
  </si>
  <si>
    <t>Основные</t>
  </si>
  <si>
    <t>Сода кальценировання</t>
  </si>
  <si>
    <t>ГОСТ 5100-85</t>
  </si>
  <si>
    <t>т</t>
  </si>
  <si>
    <t>Глет свинцовый</t>
  </si>
  <si>
    <t>ГОСТ 9199-77, ГОСТ 5539-73 Г2</t>
  </si>
  <si>
    <t>Натрий тетраборнокислый (бура) Безводная</t>
  </si>
  <si>
    <t>ГОСТ 4199-76</t>
  </si>
  <si>
    <t>Мука для производства анализов</t>
  </si>
  <si>
    <t>1 сорт</t>
  </si>
  <si>
    <t>Тигли шамотные огнеупорные Т - 0.75</t>
  </si>
  <si>
    <t>Т - 0.75 ГОСТ 8691-73</t>
  </si>
  <si>
    <t>Евротигли</t>
  </si>
  <si>
    <t>Максимальная рабочая температура: 1300 град.; Объем 0.5 л; Материал тигля: Шамот;Форма тигля : Коническая</t>
  </si>
  <si>
    <t>Бязь суровая (плотная)</t>
  </si>
  <si>
    <t>Плотность ткани - 155-170 гр/м2 ГОСТ 29298 - 2005</t>
  </si>
  <si>
    <t>Крафтовая бумага (серая, гладкая) А ф102см пл 70гр/м2</t>
  </si>
  <si>
    <t>гост-8273-75</t>
  </si>
  <si>
    <t>Бумага оберточная</t>
  </si>
  <si>
    <t>160гр. М2 / 1000мм (для сжигания при производстве пробирного анализа),</t>
  </si>
  <si>
    <t>Огнеупорный раствор (Blakite 1650)</t>
  </si>
  <si>
    <t>Morgan Blakite 1650</t>
  </si>
  <si>
    <t xml:space="preserve">Морган огнеупорный кирпич </t>
  </si>
  <si>
    <t xml:space="preserve">Термокерамика JM26 Размер: 230*114*64 мм. Макс. температура: 1430 °C Плотность: 800 кг/м3 Цвет: белый </t>
  </si>
  <si>
    <t>Кирпич Магнезитовый (периклазоваый) 91%-95%</t>
  </si>
  <si>
    <t>ППИУ-91</t>
  </si>
  <si>
    <t>Магнезитовые капели</t>
  </si>
  <si>
    <t>марка магнезита П-91 ГОСТ 2642,3-71</t>
  </si>
  <si>
    <t>Графитовый электрод д-6</t>
  </si>
  <si>
    <t>ТУ3497-001-51046676-2007 ТУ 3497-001-51046676:2008</t>
  </si>
  <si>
    <t>Нитрат серебра (Серебро азотнокислое чда)</t>
  </si>
  <si>
    <t>ГОСТ 1277-75</t>
  </si>
  <si>
    <t>Проволока нихром диаметр 5,0 мм</t>
  </si>
  <si>
    <t>Х20Н80</t>
  </si>
  <si>
    <t>Проволока нихром диаметр 1,8-2,0-2,5 мм</t>
  </si>
  <si>
    <t>Проволока нихром диаметр 3,0 мм</t>
  </si>
  <si>
    <t>Тигли фарфоровые №2</t>
  </si>
  <si>
    <t>низкие с глазурью ГОСТ 9147-80</t>
  </si>
  <si>
    <t>Тигели фарфоровые №3 низкий</t>
  </si>
  <si>
    <t>Тигель низкий фарфоровый №3, 11 мл, 35х18х26 мм ГОСТ 9147-80</t>
  </si>
  <si>
    <t>Тигели фарфоровые №4</t>
  </si>
  <si>
    <t>Спирт этиловый ректификат 960</t>
  </si>
  <si>
    <t>ГОСТ 5962-67</t>
  </si>
  <si>
    <t>Кирпич шамотный ША-5- 230х114х65х45</t>
  </si>
  <si>
    <t>ГОСТ 8691-73</t>
  </si>
  <si>
    <t>Кирпич шамотный ША-1- 230х85х65</t>
  </si>
  <si>
    <t>Кирпич шамотный ШБ-5</t>
  </si>
  <si>
    <t>ШБ-5 ГОСТ 2642,3-71</t>
  </si>
  <si>
    <t>Асбест листовой КАОН 1,5</t>
  </si>
  <si>
    <t>ГОСТ 2850-95</t>
  </si>
  <si>
    <t>Алмазные диски (терикалмаз) диаметр 300, ширина 2,2-3,0</t>
  </si>
  <si>
    <t>Алмазные диски (терикалмаз) диаметр 350, ширина 2,2-3,0</t>
  </si>
  <si>
    <t>Фильтровальная бумага ФС</t>
  </si>
  <si>
    <t>ГОСТ 12026-76</t>
  </si>
  <si>
    <t xml:space="preserve">Фильтр круг. обез.синяя лента 12,5 см  </t>
  </si>
  <si>
    <t>ТУ 2642-001-68085491-2011</t>
  </si>
  <si>
    <t>пачка</t>
  </si>
  <si>
    <t xml:space="preserve">Ведро 10 л </t>
  </si>
  <si>
    <t>Пластмассовое толстостенные</t>
  </si>
  <si>
    <t xml:space="preserve">Ведро 10л </t>
  </si>
  <si>
    <t>Металлическое оцинкованные толстостенные</t>
  </si>
  <si>
    <t>Каолин (глина огнеупорная)</t>
  </si>
  <si>
    <t>ГОСТ 19608-84</t>
  </si>
  <si>
    <t>Карбидокремниевые нагревательные элементы</t>
  </si>
  <si>
    <t>по ТЗ</t>
  </si>
  <si>
    <t>Коррундовые плиты</t>
  </si>
  <si>
    <t>Международные стандарты OREAS</t>
  </si>
  <si>
    <t>Будут закупаться мелкими партиями по необходимости согласно ТЗ для каждой лаборатории</t>
  </si>
  <si>
    <t>Международные СОС, иоины</t>
  </si>
  <si>
    <t>согласно международным гостам для проведения слечительных эксперементов и контроля качества</t>
  </si>
  <si>
    <t>Колибровачные жидкости СОС, ГСО, СО.. И другие по ТЗ</t>
  </si>
  <si>
    <t>GSO 7475-98, GSO 6687-93, GSO 9101-2008, ГОСТ 7258-96 Будут закупаться мелкими партиями по необходимости согласно ТЗ для каждой лаборатории</t>
  </si>
  <si>
    <t>Кислоты</t>
  </si>
  <si>
    <t>Азотная кислота Х.Ч.</t>
  </si>
  <si>
    <t>ГОСТ 4461-77</t>
  </si>
  <si>
    <t>Азотная кислота О.С.Ч.</t>
  </si>
  <si>
    <t>ГОСТ 11125-84</t>
  </si>
  <si>
    <t>Соляная кислота Ч.</t>
  </si>
  <si>
    <t>ГОСТ 857-95</t>
  </si>
  <si>
    <t>Соляная кислота Х.Ч.</t>
  </si>
  <si>
    <t>ГОСТ 3118-77</t>
  </si>
  <si>
    <t>Серная кислота Х.Ч.</t>
  </si>
  <si>
    <t>ГОСТ 4204-77</t>
  </si>
  <si>
    <t>Хлорная кислота Х.Ч.</t>
  </si>
  <si>
    <t>ТУ 6-09-2878-84</t>
  </si>
  <si>
    <t>Хлорная кислота концентрированная</t>
  </si>
  <si>
    <t>Perchloric Acid 70% PA-ACS-ISO</t>
  </si>
  <si>
    <t>Плавиковая кислота Х.Ч.</t>
  </si>
  <si>
    <t>ГОСТ 10484-78</t>
  </si>
  <si>
    <t>Плавиковая кислота концентрированная</t>
  </si>
  <si>
    <t>ТУ 2612-007-56853252-2010</t>
  </si>
  <si>
    <t>Уксусная кислота ледяная</t>
  </si>
  <si>
    <t>ГОСТ 61-75  (СТ СЭВ 5375-85)</t>
  </si>
  <si>
    <t>Ортофосфорная кислота Х.Ч.</t>
  </si>
  <si>
    <t>ГОСТ 6552-80 Массовая доля ортофосфорной кислоты  % не менее 87, плотность 1,71 г/см3.</t>
  </si>
  <si>
    <t xml:space="preserve">Борная кислота </t>
  </si>
  <si>
    <t>ГОСТ 187-04-78</t>
  </si>
  <si>
    <t>Винная кислота Ч.Д.А</t>
  </si>
  <si>
    <t>ГОСТ 5817-77</t>
  </si>
  <si>
    <t>Сульфосалциловая кислота  Ч.Д.А</t>
  </si>
  <si>
    <t>ГОСТ 4478-78</t>
  </si>
  <si>
    <t>Лимонная кислота</t>
  </si>
  <si>
    <t>ГОСТ 908-2004</t>
  </si>
  <si>
    <t>Кислота кальконкарбоновая</t>
  </si>
  <si>
    <t>ТУ 6-09-07-501-77</t>
  </si>
  <si>
    <t>г</t>
  </si>
  <si>
    <t>Аскорбиновая кислота ч.д.а (реактив)</t>
  </si>
  <si>
    <t xml:space="preserve"> ГОСТ 4815-76</t>
  </si>
  <si>
    <t>Газы</t>
  </si>
  <si>
    <t>Пропан газ</t>
  </si>
  <si>
    <t>Аргон газ баллон</t>
  </si>
  <si>
    <t xml:space="preserve">ГОСТ 10157-2016  ( 99,993%) высший сорт </t>
  </si>
  <si>
    <t>балон</t>
  </si>
  <si>
    <t>Аргон газ кг</t>
  </si>
  <si>
    <t>ГОСТ 10157-79</t>
  </si>
  <si>
    <t>Ацетилен газ</t>
  </si>
  <si>
    <t>баллон</t>
  </si>
  <si>
    <t>Гелий газ</t>
  </si>
  <si>
    <t>99,9% особо чистый</t>
  </si>
  <si>
    <t>Геологи</t>
  </si>
  <si>
    <t xml:space="preserve">ЖПС учун батарейка  </t>
  </si>
  <si>
    <t>АА  Е-91</t>
  </si>
  <si>
    <t>Керн кесиш учун олмосли диск</t>
  </si>
  <si>
    <t>Айлана дискли размери 400мм ички диаметри 60мм (350мм)</t>
  </si>
  <si>
    <t>Геологик рюкзак</t>
  </si>
  <si>
    <t>С-03-09-19 хиндистон</t>
  </si>
  <si>
    <t>Геологик сумка</t>
  </si>
  <si>
    <t>Код: СГ7Л, вес 0,5кг объём 7 размер 35х28х7</t>
  </si>
  <si>
    <t>Палатка</t>
  </si>
  <si>
    <t>брезентовая поместимост 6 человек</t>
  </si>
  <si>
    <t>Спалний мешок</t>
  </si>
  <si>
    <t>при горних условиях матовий</t>
  </si>
  <si>
    <t xml:space="preserve">Геологик компас </t>
  </si>
  <si>
    <t xml:space="preserve">компас темирли </t>
  </si>
  <si>
    <t>геологик молоток</t>
  </si>
  <si>
    <t xml:space="preserve">қаттиқ жисмли </t>
  </si>
  <si>
    <t>Геологический складной стул</t>
  </si>
  <si>
    <t>Портабле Cампинг Чаир</t>
  </si>
  <si>
    <t>Геологический складной стол</t>
  </si>
  <si>
    <t>Стол складной НИКА ТСТ/ЯС, ясен черний, 50 кг, труба металлическая, 750х500х620 мм</t>
  </si>
  <si>
    <t>Пешеходний радиометр СРП-20</t>
  </si>
  <si>
    <t>СРП-20 — самий совершенний аналог популярнейших ранее поискових ссинтиллясионних радиометров СРП-68-01, СРП-88 и СРП-97. Прибор предназначен для радиометрического обследования с селю поиска и обнаружения источников гамма-излучения и позволяет измерят мошност експозисионной дози (МЕД). Серийно випускается пешеходная и каротажная (аналог СРП-97К и СРП-68-02/03) версии.</t>
  </si>
  <si>
    <t xml:space="preserve">Отражател и Веха для тахеометра </t>
  </si>
  <si>
    <t>Леиcа ГПР 121, ГЛС13</t>
  </si>
  <si>
    <t xml:space="preserve">Отражател (мини) для тахеометра </t>
  </si>
  <si>
    <t>Леиcа ГМП 111</t>
  </si>
  <si>
    <t>Штатив</t>
  </si>
  <si>
    <t>Леиcа ГСТ05</t>
  </si>
  <si>
    <t>Геологик лупа 10х (10 марта катталаштирувчи)</t>
  </si>
  <si>
    <t>ГОСТ 3560</t>
  </si>
  <si>
    <t>Люминоскоп Модел УВ-4ФW 254 нм</t>
  </si>
  <si>
    <t>Спеcтрониcс БЛЕ-5Т365Б МиниМАХ Сериес Баттерй-Оператед Ҳанд-Ҳелд УВ Лампс Тубе, 365нм, 5 Wатт БЛБ (Еач оф 1)</t>
  </si>
  <si>
    <t>Сифровой Лупа геологическая (1080П WИФИ сифровой 1000х микроскоп Лупа камера для иос иПҳ иПад)</t>
  </si>
  <si>
    <t>1080П WИФИ сифровой 1000х микроскоп Лупа камера для иос иПҳ иПад</t>
  </si>
  <si>
    <t>Шахтерскийфонарсветодиодний</t>
  </si>
  <si>
    <t>ЕХ 1Мб Х ГОСТ 31610,35-1</t>
  </si>
  <si>
    <t>-</t>
  </si>
  <si>
    <t xml:space="preserve">Тепловая пушка </t>
  </si>
  <si>
    <t>Баллу БҲП-П2-22 Свет корпуса - желтий; Еффективен для помешений плошадю до 250 м2; Нагрев воздуха (делта температури) - 42 градуса; Два режима нагрева; Режим "без нагрева"; Класс пилевлагозашишенности - ИП20; Зашита от перегрева и от поражения електрическим током; Тип нагревателного елемента - трубчатий електронагревател (ТЕН); Вид установки - наполная;Подключение к електросети - трехфазная вилка на корпусе; Вид управления - роторний переключател; Регулировка температури нагрева (механический регулятор); Антикор обработка корпуса; Колесное шасси увеличенного диаметра для удобства перемешения;  Високоточний капиллярний термостат от 0 до плюс 40 градусов;
Удобство переноса Баллу БҲП-П2-22 НС-1135823 одним человеком; П-образная опора для болшей устойчивости; Дополнителние функсии безопасности: ручной перезапуск зашитного термостата и задержка виключения двигателя.</t>
  </si>
  <si>
    <t xml:space="preserve">Погрузчик </t>
  </si>
  <si>
    <t xml:space="preserve">1,5 тонний погрузчик,серии А2, С двигателем Хинчаи C490БПГ - КПП полуавтоматическая - Свет: Красний - 4.5 м висота подъема трехсексионная мачта - Шини пневматические - Длина вилок 1220мм - Ремен безопасности - Контейнерний режим - Боковое смешение - Набор инструментов, модел CПCД15  АГ2 </t>
  </si>
  <si>
    <t>Кондисионер</t>
  </si>
  <si>
    <t>Кондисионер АРТЕЛ АРТ-12 ҲМДФ35 жемчужний сплит-система - купит по вигодной сен</t>
  </si>
  <si>
    <t xml:space="preserve">Шредер </t>
  </si>
  <si>
    <t>Рехел АутоФеед+150М</t>
  </si>
  <si>
    <t>Вагонли уй яшаш шароитлари билан</t>
  </si>
  <si>
    <t>Програмное обеспечение (ПО) - AutoCAD Civil Engineering 3D -  подписка на 3 года</t>
  </si>
  <si>
    <t>Програмное обеспечение (ПО)  ГИС Панорама - бессрочная лицензия + Комплекс геодезических расчетов</t>
  </si>
  <si>
    <t>Медный купорос</t>
  </si>
  <si>
    <t>Провод — ГСП-1х0,5</t>
  </si>
  <si>
    <t>Провод — ГПСМПО-1,35</t>
  </si>
  <si>
    <t xml:space="preserve">Не поляризующий электрод </t>
  </si>
  <si>
    <r>
      <t xml:space="preserve">Рация </t>
    </r>
    <r>
      <rPr>
        <sz val="10"/>
        <color theme="1"/>
        <rFont val="Times New Roman"/>
        <family val="1"/>
        <charset val="204"/>
      </rPr>
      <t>— Motorola TLKR T80</t>
    </r>
  </si>
  <si>
    <t>Кабель геофизический бронированный кислотастойкий с полиэтиленовый оплеткой типа КГ3*0,5-35-90 ОА диаметром 10 мм</t>
  </si>
  <si>
    <t>Кабель геофизический бронированный кислотастойкий с полиэтиленовый оплеткой типа КГл3х0,35-24-150 диаметром 6 мм</t>
  </si>
  <si>
    <t>Изолятор геофизичиской (фишка, девочка)</t>
  </si>
  <si>
    <t>Контакт геофизичиской (семечки)</t>
  </si>
  <si>
    <t>Монокристалл NaJ 30х70</t>
  </si>
  <si>
    <t>Монокристалл NaJ 18х40</t>
  </si>
  <si>
    <t>Фотоэлектронный умножитель. (ФЭУ-67Б)</t>
  </si>
  <si>
    <t>Фотоэлектронный умножитель. (ФЭУ-85)</t>
  </si>
  <si>
    <t>Коллектор геофизический</t>
  </si>
  <si>
    <t>Муфта каротажного кабеля</t>
  </si>
  <si>
    <t>Датчик глубин</t>
  </si>
  <si>
    <t>комплект</t>
  </si>
  <si>
    <t>Высоковольтная плата и плата контролья тока для радиометров КСП-48</t>
  </si>
  <si>
    <t>Высоковольтная плата и плата контролья тока для радиометров КСП-38</t>
  </si>
  <si>
    <t>Установочный станок (стол) инклинометрии УСИ-2</t>
  </si>
  <si>
    <t>Инклинометры ИЭС-36 (с пултем)</t>
  </si>
  <si>
    <t>Гироскопические инклинометры</t>
  </si>
  <si>
    <t>Устройство геофизическое измерительное (каротажный регистратор) – УГИ версии 7. (УГИ-07)</t>
  </si>
  <si>
    <t>Радиометр СРП 88</t>
  </si>
  <si>
    <t>Фотоумножитель ФЭУ-102-1</t>
  </si>
  <si>
    <t>Кристалл СДН 18×40 NaI(TI)</t>
  </si>
  <si>
    <t xml:space="preserve">Кристалл СДН 18×160 NaI(TI) </t>
  </si>
  <si>
    <t>Наконечник кабельный бронированный маслозаполненный НКБМ 3-36</t>
  </si>
  <si>
    <t>Коллектор  геофизический КГ-4М</t>
  </si>
  <si>
    <t>Установка калибровочная инклинометрическая переносная УКИП-3</t>
  </si>
  <si>
    <t>Кабель грузонесущий бронированный   Марка кабеля КГЛ 3х0,35-24-150 диаметр-4,8 мм</t>
  </si>
  <si>
    <t>Кабель грузонесущий бронированный   Марка кабеля КГЛ 3х0,35-24-150 диаметр-6 мм</t>
  </si>
  <si>
    <t>Отдел ИКТ</t>
  </si>
  <si>
    <t>Отдел главного геофизика</t>
  </si>
  <si>
    <t>Моноблоки</t>
  </si>
  <si>
    <t>Core i5 не менее 13ххх поколения (или AMD Ryzen 5), 16 Гб ОЗУ, 256 Гб SSD (или nvme) + Экран 27" дюймов + ИБП (1000ВА) + комплект клавиатура\мышь + пилот 5 розеток 3м</t>
  </si>
  <si>
    <t>к-т</t>
  </si>
  <si>
    <t>Настольный ПК (для геологов)</t>
  </si>
  <si>
    <t>Core i7 -13ххх поколения , 32 Гб ОЗУ, 256 Гб SSD (или NVME), HDD 1Tб, с видеокартой не менее Nvidia 3080Ti + Монитор 27 дюймов IPS + ИБП (1500ВА) + комплект клавиатура\мышь</t>
  </si>
  <si>
    <t>Сканер широкформатный А0 Contex HD Ultra X 4250</t>
  </si>
  <si>
    <t>Широкоформатный сканер Contex HD Ultra X 4250, 42" (1067 мм), CCD, 1200 dpi, скорость 8.9/17.8 ips (цвет/монохром), толщина оригинала до 15 мм, 48-бит цвет, USB 3.0, Gigabit Ethernet.</t>
  </si>
  <si>
    <t xml:space="preserve">Ноутбук </t>
  </si>
  <si>
    <t xml:space="preserve">Core i7 , 16 Гб ОЗУ, 512 Гб SSD (или nvme) экран 15,6" дюймов видеокарта RTX 4050 </t>
  </si>
  <si>
    <t xml:space="preserve">ИБП </t>
  </si>
  <si>
    <t>UPS 10 кВтUPS 10 кВт, онлайн (double conversion), вход 220/380 В, выход чистая синусоида, поддержка внешних АКБ, защита от перегрузки и КЗ, интерфейсы USB/RS-232/Ethernet.</t>
  </si>
  <si>
    <t>UPS AVT AVT-1000A Технические характеристики UPS
Входное напряжение 140 - 300 В
Интерфейсы USB
Розетки Тип-Евро
Мощность 1000вт</t>
  </si>
  <si>
    <t>Принтер формата А4</t>
  </si>
  <si>
    <t>Лазерный Ч/Б</t>
  </si>
  <si>
    <t>Epson printer А3</t>
  </si>
  <si>
    <t>L1300 (A3+)</t>
  </si>
  <si>
    <t>А4 printer 3/1</t>
  </si>
  <si>
    <t>МФУ</t>
  </si>
  <si>
    <t>Для замены вышедшим из строя</t>
  </si>
  <si>
    <t>Цветная краска EPSON L8180</t>
  </si>
  <si>
    <t>Для заправки принтера</t>
  </si>
  <si>
    <t xml:space="preserve">Картридж для плоттера Canon TM-300 в комплекте </t>
  </si>
  <si>
    <t>Печатающая головка для плоттера Canon TM-300 в комплекте</t>
  </si>
  <si>
    <t>Ёмкость для отработанных чернил (памперс) для плоттера Canon TM-300</t>
  </si>
  <si>
    <t>Картридж для плоттера HP Design Jet 500 в комплекте</t>
  </si>
  <si>
    <t>Печатающая головка для плоттера HP Design Jet 500 в комплекте</t>
  </si>
  <si>
    <t>Картридж для плоттера Canon IPF 770 в комплекте</t>
  </si>
  <si>
    <t>Печатающая головка для плоттера Canon IPF 770 в комплекте</t>
  </si>
  <si>
    <t>Ёмкость для отработанных чернил (памперс) для плоттера Canon IPF 770</t>
  </si>
  <si>
    <t>Внешний жесткий диск 4 Тб</t>
  </si>
  <si>
    <t>Для хранения резервных данных</t>
  </si>
  <si>
    <t>Монитор 27 дюймов IPS</t>
  </si>
  <si>
    <t>Клавиатруа\мышка комплект</t>
  </si>
  <si>
    <t>NIKVISION Ethernet Switch (Хаб 8 портовый для видео камеры)</t>
  </si>
  <si>
    <t>Для объядинения нескольких IP -камер</t>
  </si>
  <si>
    <t>DVD-диски spindle / cake box пластиковый футляр для дисков</t>
  </si>
  <si>
    <t>Для записи данных</t>
  </si>
  <si>
    <t>USB накопитель 64 гб (Флэшка)</t>
  </si>
  <si>
    <t>Внешний записывающий привод DVD-ROM</t>
  </si>
  <si>
    <t>Для записи DVD дисков</t>
  </si>
  <si>
    <t>Сетевой коммутатор 12 портовый 1ГБ</t>
  </si>
  <si>
    <t>Для расширения сети</t>
  </si>
  <si>
    <t xml:space="preserve">Кабель UTP 6 кат </t>
  </si>
  <si>
    <t>Телевизор 75 диагональ и мобильная тележка Yaheetech Mobile TV Stand</t>
  </si>
  <si>
    <t>ВКС</t>
  </si>
  <si>
    <t>NAS Сетевое хранилище - Оперативная память 8 Гб, на 8 отсеков для HDD, 8 HDD по 16 Тб каждый, m2 NVME 1 Тб , + UPS 2000ва</t>
  </si>
  <si>
    <t xml:space="preserve">Для хранения данных </t>
  </si>
  <si>
    <t>Планшет SAMSUNG Galaxy Tab S6 Lite 10.4 SM-P619 (64GB) Oxford Gray</t>
  </si>
  <si>
    <t>Для  главного геолога</t>
  </si>
  <si>
    <t>Внутренний серверный жёсткий диск 2 ТБ (для замены вышедших из строя   дисков на серверах)</t>
  </si>
  <si>
    <t>Внутренний серверный жесткий диск HDD: объём 2 ТБ, интерфейс SATA III 6 Гбит/с, скорость вращения 7200 об/мин, кэш 256 МБ, форм-фактор 3.5", совместимость с сервером. Предназначен для хранения геоданных в системе Geobank.</t>
  </si>
  <si>
    <t>Планшет 
(для полевой документации керна в программе Geobank mobailniy, пилотный проект)</t>
  </si>
  <si>
    <t>Размер экрана 10.1" IPS, яркость 500 нит, разрешением Full HD (1920×1200). Встроенная память 256 ГБ, ОЗУ 8 ГБ, операционная система Windows 11. Водонепроницаемый и пулезащищенный корпус (IP67). Батарея емкостью не менее 12000mAh, с эксплуатацией не менее 500 минут на одном заряде, GPS, WiFi 5, Bluetooth 4.2.</t>
  </si>
  <si>
    <t>Строительный отдел</t>
  </si>
  <si>
    <t xml:space="preserve">СтеклB4:C18овата (шишали пахта) </t>
  </si>
  <si>
    <t>ГОСТ Р-53237-2008</t>
  </si>
  <si>
    <t>м/кв</t>
  </si>
  <si>
    <t>Фанера</t>
  </si>
  <si>
    <t>ГОСТ 3916.1-96</t>
  </si>
  <si>
    <t>Саморез 3,5*25</t>
  </si>
  <si>
    <t>ГОСТ 1144-80</t>
  </si>
  <si>
    <t>Саморез 30 мм</t>
  </si>
  <si>
    <t>ГОСТ 114580</t>
  </si>
  <si>
    <t>Саморез 15 мм</t>
  </si>
  <si>
    <t>Саморез 50 мм</t>
  </si>
  <si>
    <t>ГОСТ 114581</t>
  </si>
  <si>
    <t>Саморез 70 мм</t>
  </si>
  <si>
    <t>ГОСТ 1147-80</t>
  </si>
  <si>
    <t>Кровельный саморез 4.8х60 мм KS 4.8х60</t>
  </si>
  <si>
    <t>иаметр, мм 4.8/Тип саморез кровельный/Наконечник сверло
Длина, мм 60/Покрытие оцинкованный
Размер, мм 4.8х60/Размер под ключ, мм 8/Форма головки шестигранная</t>
  </si>
  <si>
    <t>Кровельный саморез 70мм</t>
  </si>
  <si>
    <t>Саморез 2 см (металл учун)</t>
  </si>
  <si>
    <t xml:space="preserve"> ГОСТ 1146-80</t>
  </si>
  <si>
    <t>Дюбель-гвоздь 6*40 мм</t>
  </si>
  <si>
    <t xml:space="preserve"> ГОСТ 6266-97</t>
  </si>
  <si>
    <t>Қурулиш мих 120 мм</t>
  </si>
  <si>
    <t>ГОСТ 4028-63</t>
  </si>
  <si>
    <t>Қурулиш мих 100 мм</t>
  </si>
  <si>
    <t>Қурулиш мих 80 мм</t>
  </si>
  <si>
    <t>Қурулиш мих 70 мм</t>
  </si>
  <si>
    <t>Қурулиш мих 60 мм</t>
  </si>
  <si>
    <t>Қурулиш мих 30 мм</t>
  </si>
  <si>
    <t>3мм Х 120мм</t>
  </si>
  <si>
    <t>Электрическая  пила  "Парма" 230 д</t>
  </si>
  <si>
    <t xml:space="preserve">диаметр диска: 185 мм
посадочный диаметр: 20 мм
</t>
  </si>
  <si>
    <t>Электрическая  пила  "Парма" 180 д</t>
  </si>
  <si>
    <t xml:space="preserve">диаметр диска: 230 мм
посадочный диаметр: 20 мм
</t>
  </si>
  <si>
    <t>сверло 4-30мм</t>
  </si>
  <si>
    <t>По дереву размеры 4-30мм</t>
  </si>
  <si>
    <t>Декоратив панел (пластик потолок учун)</t>
  </si>
  <si>
    <t>ГОСТ 32297-2021</t>
  </si>
  <si>
    <t>Соединител потолочний (пластик учун)</t>
  </si>
  <si>
    <t xml:space="preserve">ГОСТ 32297-2021
</t>
  </si>
  <si>
    <t>Наконечник потолочний (пластик учун)</t>
  </si>
  <si>
    <t>Ламинат для пола от производителя</t>
  </si>
  <si>
    <t>Размер 1 220 х 200 х 8 мм</t>
  </si>
  <si>
    <t>Ручки для дверей</t>
  </si>
  <si>
    <t>ГОСТ 5087-72</t>
  </si>
  <si>
    <t>петли для двери</t>
  </si>
  <si>
    <t>ГОСТ 5088-2005</t>
  </si>
  <si>
    <t>Сердечник</t>
  </si>
  <si>
    <t>ГОСТ 5089-97</t>
  </si>
  <si>
    <t>Краска водоэмулсионный</t>
  </si>
  <si>
    <t>ГОСТ 19214-80</t>
  </si>
  <si>
    <t>Эмал ПФ-115 белая</t>
  </si>
  <si>
    <t>ГОСТ 6465-76</t>
  </si>
  <si>
    <t>Эмаль серая</t>
  </si>
  <si>
    <t>ПФ-115, Вес 20кг</t>
  </si>
  <si>
    <t>Эмал  синний</t>
  </si>
  <si>
    <t xml:space="preserve">ПФ-115, Вес 20 кг  </t>
  </si>
  <si>
    <t>Эмаль черная</t>
  </si>
  <si>
    <t>Эмаль красная</t>
  </si>
  <si>
    <t>Эмаль желтая</t>
  </si>
  <si>
    <t>ПФ-115 ГОСТ 6465-76</t>
  </si>
  <si>
    <t>Колер водоэмульсия учун (кўк, қизил, қора, лимон ранг, бежевий)</t>
  </si>
  <si>
    <t>ГОСТ 28196-89</t>
  </si>
  <si>
    <t>ГРУНТОВКА</t>
  </si>
  <si>
    <t xml:space="preserve"> ГФ-021 КРАСНО-КОРИЧНЕВАЯ</t>
  </si>
  <si>
    <t>Бўёқ чўткаси 5см</t>
  </si>
  <si>
    <t>ГОСТ 10597-87</t>
  </si>
  <si>
    <t>Бўёқ эриткич (разбвител)</t>
  </si>
  <si>
    <t>ГОСТ 10597-88</t>
  </si>
  <si>
    <t xml:space="preserve">Валик 20см </t>
  </si>
  <si>
    <t>ГОСТ 10831-87</t>
  </si>
  <si>
    <t>Валик 10 см</t>
  </si>
  <si>
    <t>Бўёқ сепгич</t>
  </si>
  <si>
    <t>ГОСТ 20223-74</t>
  </si>
  <si>
    <t>Отвот ПВХ 20 мм</t>
  </si>
  <si>
    <t>ГОСТ 32415-2013</t>
  </si>
  <si>
    <t>Отвот ПВХ 32 мм</t>
  </si>
  <si>
    <t>Отвот ПВХ 50 мм</t>
  </si>
  <si>
    <t>Тахта 30 мм</t>
  </si>
  <si>
    <t>ГОСТ 968-58</t>
  </si>
  <si>
    <t>Тахта 50 мм</t>
  </si>
  <si>
    <t>ГОСТ 968-59</t>
  </si>
  <si>
    <t>Тахта 20 мм</t>
  </si>
  <si>
    <t>Тахта болор 8 метрлик, диаметри - 200 мм</t>
  </si>
  <si>
    <t>ГОСТ 2695-83</t>
  </si>
  <si>
    <t>Тахта гарбыл, қалинлиги 3,5 см, узунлиги 6 метр</t>
  </si>
  <si>
    <t>ГОСТ 18288-87</t>
  </si>
  <si>
    <t>Атрезной дицк д-160</t>
  </si>
  <si>
    <t>Гост 9769-79</t>
  </si>
  <si>
    <t>Диск отрезной 180 мм</t>
  </si>
  <si>
    <t>ГОСТ 21963-2002</t>
  </si>
  <si>
    <t>Диск отрезной 230 мм</t>
  </si>
  <si>
    <t>Круг отрезной. ГОСТ Р 57978-2017</t>
  </si>
  <si>
    <t xml:space="preserve">Степлер </t>
  </si>
  <si>
    <t>ГОСТ 2816-89</t>
  </si>
  <si>
    <t>Сантехника утюги (паяльник)</t>
  </si>
  <si>
    <t>ГОСТ Р 51317 3.3-2008</t>
  </si>
  <si>
    <t>Компресор</t>
  </si>
  <si>
    <t>ГОСТ 200073-81</t>
  </si>
  <si>
    <t>Линолиум</t>
  </si>
  <si>
    <t>ГОСТ 7251-2016</t>
  </si>
  <si>
    <t>Гул қоғоз 1 м</t>
  </si>
  <si>
    <t>ГОСТ 6810-2002</t>
  </si>
  <si>
    <t>Гул қоғоз елими (мастер)</t>
  </si>
  <si>
    <t>ТУ6-15-553-71</t>
  </si>
  <si>
    <t>Пена</t>
  </si>
  <si>
    <t>ГОСТ Р 59599-2021</t>
  </si>
  <si>
    <t>Плинтусы для полов из пластиката</t>
  </si>
  <si>
    <t>ГОСТ 19111-2001</t>
  </si>
  <si>
    <t>п/м</t>
  </si>
  <si>
    <t>Плинтусы аксисворлари (бурчак ички ташки урта улама)</t>
  </si>
  <si>
    <t>Клей силикон</t>
  </si>
  <si>
    <t>ГОСТ Р 57400-2017</t>
  </si>
  <si>
    <t>Герметик</t>
  </si>
  <si>
    <t>Винтел ПВХ 20 мм</t>
  </si>
  <si>
    <t>ГОСТ 28343-89</t>
  </si>
  <si>
    <t>Винтел ПВХ 32 мм</t>
  </si>
  <si>
    <t>Винтел ПВХ 50 мм</t>
  </si>
  <si>
    <t>Тикувчилик ипи  40*60</t>
  </si>
  <si>
    <t>ГОСТ 6309-93 86Л-200м (115)</t>
  </si>
  <si>
    <t>ўрам</t>
  </si>
  <si>
    <t>Рангсиз лак ПФ-283</t>
  </si>
  <si>
    <t>ГОСТ 5470-75</t>
  </si>
  <si>
    <t xml:space="preserve">Профнастил из отсинкованный стали толщина 0,4 мм (окрашенные, свет зеленый) </t>
  </si>
  <si>
    <t>ГОСТ 24045-94 Grux B22 MKS 77.140.70 OKCTU 1122</t>
  </si>
  <si>
    <t>Квадратный профил 40х40х2 мм</t>
  </si>
  <si>
    <t>ГОСТ 30245-2003</t>
  </si>
  <si>
    <t>СТЕЛЛАЖ МЕТАЛЛИЧЕСКАЯ ПРОФИЛЬНАЯ ТРУБА</t>
  </si>
  <si>
    <t>80Х80Х4ММ</t>
  </si>
  <si>
    <t xml:space="preserve">ФЕРМА МЕТАЛЛИЧЕСКАЯ ПРОФИЛЬНАЯ ТРУБА </t>
  </si>
  <si>
    <t>60Х40Х3ММ</t>
  </si>
  <si>
    <t>МАСТИКА БИТУМНАЯ КРОВЕЛЬНАЯ ГОРЯЧАЯ</t>
  </si>
  <si>
    <t>МБК-Г-55</t>
  </si>
  <si>
    <t xml:space="preserve">МЕТАЛЛИЧЕСКАЯ ПРОФИЛЬНАЯ ТРУБА </t>
  </si>
  <si>
    <t>150Х80Х4 мм</t>
  </si>
  <si>
    <t xml:space="preserve">СТАЛЬ ЛИСТОВАЯ </t>
  </si>
  <si>
    <t>ТОЛЩИНОЙ - 20 мм</t>
  </si>
  <si>
    <t xml:space="preserve">Конек угол для кровелных крыш из  отсинкованный стали, толщина 0,4мм (окрашенные, свет зеленый) </t>
  </si>
  <si>
    <t>Артикул:13129</t>
  </si>
  <si>
    <t xml:space="preserve">Кронштейн желоба из отсинкованный стали толщина 3 мм (окрашенные, свет зеленый) </t>
  </si>
  <si>
    <t>ГОСТ  Р 59647-2021</t>
  </si>
  <si>
    <t xml:space="preserve">Труба водосточная из отсинкованный стали толщина 0,4 мм (окрашенные, свет зеленый) </t>
  </si>
  <si>
    <t>ГОСТ  32413-2013</t>
  </si>
  <si>
    <t>Извест (не гашиннқ)</t>
  </si>
  <si>
    <t>ГОСТ 9179-2018 MKS 91.100</t>
  </si>
  <si>
    <t>Сифон для раковины</t>
  </si>
  <si>
    <t xml:space="preserve">ГОСТ 23289-94 </t>
  </si>
  <si>
    <t>Смесители для раковин</t>
  </si>
  <si>
    <t>ГОСТ 25809-96 Grux J21 OKP 49 5110</t>
  </si>
  <si>
    <t>Смесители для душа</t>
  </si>
  <si>
    <t>ГОСТ 25809-96 Grux J21 OKP 49 5111</t>
  </si>
  <si>
    <t>Бетон M-300 B 30 F200 на песчанике</t>
  </si>
  <si>
    <t>Марка М-300.Класс В 30.
Водонепроницаемость W8/Морозостойкость F200.
Наполнитель М 1000 фр.5/20 F200.</t>
  </si>
  <si>
    <t>Портланд цемент М400</t>
  </si>
  <si>
    <t>ГОСТ 30515-2013 MKS 91.100.10</t>
  </si>
  <si>
    <t>Щебень гравийный 5-20</t>
  </si>
  <si>
    <t>Фракция 5-20
Тип породы гравийный</t>
  </si>
  <si>
    <t>Песок</t>
  </si>
  <si>
    <t>Фракция 0,1-0,5
Тип породы гравийный</t>
  </si>
  <si>
    <t>Шлакоблок</t>
  </si>
  <si>
    <t xml:space="preserve">Размер: 20х40см </t>
  </si>
  <si>
    <t>Кафел девор учун 300мм х 300мм</t>
  </si>
  <si>
    <t>ГОСТ 961-89</t>
  </si>
  <si>
    <t>Кафел пол учун 300мм х 300мм</t>
  </si>
  <si>
    <t>Кафелный клей</t>
  </si>
  <si>
    <t>ГОСТ 56387-2015</t>
  </si>
  <si>
    <t>Кафел учун крестиклар (200 дона)</t>
  </si>
  <si>
    <t>ГОСТ 56387-2018</t>
  </si>
  <si>
    <t>Кафел учун свп зажим (200 дона)</t>
  </si>
  <si>
    <t>Кафел учун затирка (фуговка)</t>
  </si>
  <si>
    <t xml:space="preserve">Шпатлевка </t>
  </si>
  <si>
    <t>ГОСТ 10277-90</t>
  </si>
  <si>
    <t xml:space="preserve"> шпаклёвка кравузит </t>
  </si>
  <si>
    <t>Толщина слоя Фуген: минимальное нанесение до 0,5 мм</t>
  </si>
  <si>
    <t>Ротбанд (штукатурка на гипсовой основе)</t>
  </si>
  <si>
    <t>Смеси сухие строительные штукатурные на гипсовом вяжущем. ГОСТ Р 58279-2018</t>
  </si>
  <si>
    <t>Гипс (строителъний гипс)</t>
  </si>
  <si>
    <t>Шлифовальная шкурка</t>
  </si>
  <si>
    <t>Шлифовальная шкурка на тканевой основе 0,1</t>
  </si>
  <si>
    <t xml:space="preserve">метр </t>
  </si>
  <si>
    <t>Электрод УОНИ 13/55 Ø  4мм</t>
  </si>
  <si>
    <t>ГОСТ 9467-75</t>
  </si>
  <si>
    <t>Сим-2мм</t>
  </si>
  <si>
    <t>Сим-2мм ГОСТ 30136-95</t>
  </si>
  <si>
    <t>Сим-6 мм</t>
  </si>
  <si>
    <t>Профил для гипсокартона 60х27 толщина: 0,45 мм</t>
  </si>
  <si>
    <t xml:space="preserve">ГОСТ 14918-80 </t>
  </si>
  <si>
    <t>Потолочный направляющий профиль 28*27</t>
  </si>
  <si>
    <t>Прямой (обычный) подвес 125*60 мм</t>
  </si>
  <si>
    <t>Гипсокартон (потолок ва девор учун)  2,5х1,2 толщина: 12.5 мм</t>
  </si>
  <si>
    <t xml:space="preserve">ГОСТ 6266-97 </t>
  </si>
  <si>
    <t>м.кв</t>
  </si>
  <si>
    <t>Кондиционер Артел ART-12 HS</t>
  </si>
  <si>
    <t>ГОСТ  202248</t>
  </si>
  <si>
    <t>Кондиционер Артел ART-9 HS</t>
  </si>
  <si>
    <t>Уголок сталь 50х50х5мм</t>
  </si>
  <si>
    <t>ГОСТ  8509-93</t>
  </si>
  <si>
    <t>Уголок 50х50х4</t>
  </si>
  <si>
    <t>Уголок 50x50x4 равнополочный по ГОСТ 8509-93</t>
  </si>
  <si>
    <t>Арматура стальная А4 (А600) 14 мм 80С ГОСТ 5781-82</t>
  </si>
  <si>
    <t>Гост: ГОСТ 5781-82
Марка: 80С ГОСТ 5781-82</t>
  </si>
  <si>
    <t>Горячекатанная арматурная сталь</t>
  </si>
  <si>
    <t>Д-10мм</t>
  </si>
  <si>
    <t>ЩИТЫ ИЗ ДОСОК</t>
  </si>
  <si>
    <t>ТОЛЩИНОЙ - 25 мм</t>
  </si>
  <si>
    <t>Сетка арматурная 100х100х4 мм </t>
  </si>
  <si>
    <t>Стандарт/ГОСТ 23279-2012/Диаметр
4 мм/Материал стальная/Назначение
строительная</t>
  </si>
  <si>
    <t>ВОДОСТОЧНЫЕ ЛОТКИ ИЗ ЛИСТОВОЙ СТАЛИ</t>
  </si>
  <si>
    <t>ВОДОСТОЧНЫЕ ТРУБЫ ИЗ ЛИСТОВОЙ СТАЛИ</t>
  </si>
  <si>
    <t>Конёк t-0,45 мм</t>
  </si>
  <si>
    <t>Эшик МДФ(2,10м х 0,90м)</t>
  </si>
  <si>
    <t>ГОСТ 475-2016 ГОСТ Р 51691-2008</t>
  </si>
  <si>
    <t>Эшик АКФА(2,10м х 0,90м)</t>
  </si>
  <si>
    <t>ГОСТ 311173-2003</t>
  </si>
  <si>
    <t>АКФА дераза (1,40м*1,10м)</t>
  </si>
  <si>
    <t>ГОСТ 30674-2023</t>
  </si>
  <si>
    <t>АКФА дераза (2,30м*1,35м)</t>
  </si>
  <si>
    <t>АКФА эшик (0,9м*2,20м)</t>
  </si>
  <si>
    <t>АКФА эшик (1,25м*2,20м)</t>
  </si>
  <si>
    <t>АКФА эшик (0,8м*2,10м)</t>
  </si>
  <si>
    <t xml:space="preserve">Дрель элэктрический  </t>
  </si>
  <si>
    <t>ГОСТ ИЕС 60745-1</t>
  </si>
  <si>
    <t>Дрель шурповер</t>
  </si>
  <si>
    <t>ГОСТ Р 50635-94</t>
  </si>
  <si>
    <t>Плиты древесноволокнистые (ДВП)1,70м Х 2,50м</t>
  </si>
  <si>
    <t xml:space="preserve">ГОСТ 4598-86 </t>
  </si>
  <si>
    <t>Пластик потолочный</t>
  </si>
  <si>
    <t>ГОСТ 19111</t>
  </si>
  <si>
    <t>Электрическая цепная пила  С4406</t>
  </si>
  <si>
    <t>Подключение к сети 220в\50гц Длина шины 16  Скорость цепи 390 м/мин</t>
  </si>
  <si>
    <t>Набор ключей</t>
  </si>
  <si>
    <t>Набор из 140 элементов</t>
  </si>
  <si>
    <t>Болгарка акумляторная 125</t>
  </si>
  <si>
    <t xml:space="preserve">Углошлифовальная машина Bosch GWS дияметр 125   волт 18                               </t>
  </si>
  <si>
    <t>Перфоратор Makita HR2470 </t>
  </si>
  <si>
    <t>Перфоратор MAKITA HR2470 780W SDS-Plus</t>
  </si>
  <si>
    <t>Мешалка для бетона</t>
  </si>
  <si>
    <t>Объем: 250л                                                      Мощность двигателя:
1кВт                                                         Напряжение питания:
220в</t>
  </si>
  <si>
    <t>Болта</t>
  </si>
  <si>
    <t>Болта ГОСТ 18578-89</t>
  </si>
  <si>
    <t>Теша</t>
  </si>
  <si>
    <t>Теша ГОСТ 2310-77</t>
  </si>
  <si>
    <t>Мих сугиргич</t>
  </si>
  <si>
    <t>Мих сугиргич ГОСТ 25706</t>
  </si>
  <si>
    <t>Болга</t>
  </si>
  <si>
    <t>Болга ГОСТ 2310-77</t>
  </si>
  <si>
    <t>Амбур</t>
  </si>
  <si>
    <t>Амбур ГОСТ 27894-95</t>
  </si>
  <si>
    <t>Керка</t>
  </si>
  <si>
    <t>Лопатa сапковой</t>
  </si>
  <si>
    <t>Белкурак собли ГОСТ 19596-87</t>
  </si>
  <si>
    <t>Лопата Штыковая</t>
  </si>
  <si>
    <t>Белкурак тигли ГОСТ 19596-87</t>
  </si>
  <si>
    <t>Кетмон</t>
  </si>
  <si>
    <t>Кетмон ГОСТ 12085-88</t>
  </si>
  <si>
    <t>Керн яшиклар учун</t>
  </si>
  <si>
    <t>Лесоматериалы обработанные</t>
  </si>
  <si>
    <t>Доски обработанные</t>
  </si>
  <si>
    <t xml:space="preserve">Фанера </t>
  </si>
  <si>
    <t>4мм</t>
  </si>
  <si>
    <t>3мм</t>
  </si>
  <si>
    <t xml:space="preserve">Саморез по дереву </t>
  </si>
  <si>
    <t>25 мм</t>
  </si>
  <si>
    <t>40 мм</t>
  </si>
  <si>
    <t>50 мм</t>
  </si>
  <si>
    <t xml:space="preserve">Лента стальная </t>
  </si>
  <si>
    <t>16мм х 0,2мм</t>
  </si>
  <si>
    <t>Ижтимоий масалалар</t>
  </si>
  <si>
    <t>Пастелное белё</t>
  </si>
  <si>
    <t>Чойнак 1 литрли</t>
  </si>
  <si>
    <t>Чойнак 5 литрли</t>
  </si>
  <si>
    <t>Қозон 10 литрли</t>
  </si>
  <si>
    <t>Коса</t>
  </si>
  <si>
    <t>Пиёла</t>
  </si>
  <si>
    <t>Қошиқ</t>
  </si>
  <si>
    <t>Товоқ</t>
  </si>
  <si>
    <t>Тарелка (хар хил)</t>
  </si>
  <si>
    <t>Душовой паддон</t>
  </si>
  <si>
    <t>ГОСТ 23695-2016</t>
  </si>
  <si>
    <t>Основные средства</t>
  </si>
  <si>
    <t>ЭНЕРГЕТИКА</t>
  </si>
  <si>
    <t xml:space="preserve">Ер ости+A4:M21 трансформатор </t>
  </si>
  <si>
    <t>КТПВ 250/6 кВа</t>
  </si>
  <si>
    <t>Трансформатор</t>
  </si>
  <si>
    <t>КТПН 630/6кВА</t>
  </si>
  <si>
    <t>Ташқи холатда якка турувчи ячейка</t>
  </si>
  <si>
    <t>Ташқи холатда якка турувчи ячейка (ЯКНО 6/10кВ)</t>
  </si>
  <si>
    <t>ГЕОЛОГИ</t>
  </si>
  <si>
    <t xml:space="preserve">Щековые дробилки </t>
  </si>
  <si>
    <t>Согласно ТЗ</t>
  </si>
  <si>
    <t>Валковая дробилка</t>
  </si>
  <si>
    <t>Истиратель на 2 кг</t>
  </si>
  <si>
    <t xml:space="preserve">Пламенный фотометр </t>
  </si>
  <si>
    <t>Составим ТЗ</t>
  </si>
  <si>
    <t>Анализатор серы и углерода</t>
  </si>
  <si>
    <t>Рабочие диапазоны при навеске 350 мг Сера: 
5 ppm или от 0.0005% до 26%
Углерод 50 ppm или 0.0050% до 100%
Точность Сера 1% RSD, Углерод 1% RSD, Чуствительность 1 ppm; Калибровка по одной точке или по нескольким точкам (линейная, квадратичная или кубическая), Время анализа 90 секунд; Вес образца 350 мг для угля (номинальный); Метод детектирования Инфракрасная абсорбция; Температура печи 400...1450 °С; 1350 °C - номинальная температура; Газ-носитель: Кислород, номинальный расход газа во время анализа 3,5 литра в мин.; Компьютер, программное обеспечение, комплектующие и стандартные образцы в комплекте</t>
  </si>
  <si>
    <t>Гидравлический пресс</t>
  </si>
  <si>
    <t>Гидравлический пресс 40 тонн TS0901G; Тип привода: пневмогидравлический привод; Расстояние между стойками, мм:
670 -750; Установка: напольный; Рама: Разборная; Тип силового устройства: Гидроцилиндр; Горизонтальное смещение цилиндра: Да; Тип рамы: П-образная; Ход штока, мм: 135-150; Тип крепления насоса: Встроенный; Глубина пресса, мм : 800-1000</t>
  </si>
  <si>
    <t xml:space="preserve">Дистиллятор </t>
  </si>
  <si>
    <t>Производительность при номинальном напряжении: 25 ± 10% дм³/ч
Род тока: Переменный
Напряжение: 380 В
Частота тока питающей сети: 50 Гц
Потребляемая мощность при номинальном напряжении: 15 ±10% кВт
Расход воды на охлаждение и питание, не более: 350 дм³/ч
Масса изделия: 22 кг
Масса изделия с упаковкой: 26 кг
Удельный расход исходной воды на 1 дм³ получаемой воды, не более: 25 дм³
Время установления рабочего режима, не более: 30 мин
Коэффициент очистки воды от радионуклидов, не менее: 3000</t>
  </si>
  <si>
    <t>Кондуктометр для замера электропроводимости дистиллированной воды</t>
  </si>
  <si>
    <t>Диапазон измерения электропроводимости: 0,001 мкСм/см – 1000 мСм/см, Разрешение проводимости: 0,001 – 2, Точность измерения проводимости (±): 0,5 %, Диапазон температур: -30 °С – 130 °С, Температурное разрешение: 0,1 °С, Точность температуры (±): 0,1 °С. Комплектация: Калибровочные растворы на весь диапазон измрений, электроды для всего диапазона электропроводимости, сертификат, инструкция.</t>
  </si>
  <si>
    <t>Пневмопресс (капеля ясаш)</t>
  </si>
  <si>
    <t xml:space="preserve">Тип насоса: шестереночный; 
 Частота питающей сети, Гц: 50; 
 Мощность, потребляемая из сети, не более, кВт: 3,0; 
 Напряжение питающей сети, В: 3*380 +/- 10%; 
 Число прессуемых капелей за цикл: 7 (до типоразмера капели №7 включительно), 9 (типоразмера капели с №8 по №9 включительно); 
 Номер типоразмера прессуемых капелей: до №9 включительно;
 Возможность смены оснастки других типоразмеров: Да;
 Цикл прессования, не более, сек: 16 (в зависимости от формы капели); 
 Рабочее давление (усилие прессования), не более, Мпа: 200; 
 Масса пресса, не более, кг: 320; 
 Масса маслостанции, не более, кг: 110; 
 Габариты пресса, ширина*глубина*высота, не более, мм*мм*мм:  600*1200*1200;
</t>
  </si>
  <si>
    <t>Система ввода пробы для работы с плавиковой кислотой (HF)</t>
  </si>
  <si>
    <t>Catalog number BRE0019685</t>
  </si>
  <si>
    <t>Система термического разложения проб HotBox</t>
  </si>
  <si>
    <t>Максимальная рабочая температура (долговременная), °С: 300; Шаг задания температуры, °С: 1; Равномерность поддержания температуры в нагревательном блоке, °С: ±1,0; Максимальное количество сосудов для растворения, устанавливаемых в нагревательный блок, шт: 54; Рабочий объем сосудов для растворения, мл: 50; Глубиная ячеек: не менее 7 см, Диаметр ячеек: 35 мм, Электропитание: ~220 В 50 Гц, 3кВт; Габаритные размеры нагревательного блока, мм: 590×445×280; Вес нагревательного блока, с контроллером, кг: 41</t>
  </si>
  <si>
    <t>Сушильный шкаф 125 л</t>
  </si>
  <si>
    <t xml:space="preserve">Лабораторный Сушильный шкаф 125Л, Температурный диапазон: 10-300С, Мощность 2,3кВт, Точность: °С 0,1, Точность поддержания температуры: °С ±1,
Точность распределения температуры: °С ±2,5, Метод регулирования температуры: Интеллектуальный PID-регулятор с двумя температурными секциями,
Метод установки температуры: кнопочный, 
Тип конвекции: принудительная (отключаемая), Вентиляционное отверстие: мм Ø35, Таймер: мин 0 – 9999 (с функцией отложенного старта), Стандартное / максимальное количество устанавливаемых полок: шт. 2 / 8
Нагрузка на полку: кг 15 </t>
  </si>
  <si>
    <t>Масс спектрометр с индуктивно-связаной плазмой</t>
  </si>
  <si>
    <t>Диапазон измерений: &lt;1 ppt – 1000ppm; Диапазон масс: 4 - 290 а.е.м.; количество определяемых элементов: ~85; Измерение элементов: одновременно; Требования к газу: 99.99% Аргон; Автосамплер в комплекте; К нему дополнительно система микроволнового разложения проб. Указана в заявке</t>
  </si>
  <si>
    <t>Система микроволнового разложения для Масс спектрометра</t>
  </si>
  <si>
    <t xml:space="preserve">Количество сосудов: 40 шт.; Объём каждого сосуда: 50 мл; Контроль температуры: бесконтактный ИК-датчик (для раствора); 
Максимальное рабочее давление: 6 МПа; Диапазон регулировки температуры: от 50 °C до 400 °C; Максимальная рабочая температура: 250 °C, Ограничение внутренней температуры сосуда: 300 °C; Диапазон измерения давления: 0–10 МПа; Точность измерения давления: 0,01 МПа; Материал сосуда: внутренняя часть – фторсодержащий полимер (TFM); наружная часть – PEEK + стекловолокно. Режим вращения ротора: непрерывное вращение 360° 
Габариты (Д × Ш × В): 640 × 630 × 590 мм 
Микроволновая мощность: до 3000 Вт; Частота микроволн (магнетрон): 2450 МГц; </t>
  </si>
  <si>
    <t>POБ-1</t>
  </si>
  <si>
    <t>Для определения категории буримости пород</t>
  </si>
  <si>
    <t xml:space="preserve">Атомно –абсорбционный спектрофотометр   </t>
  </si>
  <si>
    <t>Гранд-поток</t>
  </si>
  <si>
    <t>ГЕОФИЗИКИ</t>
  </si>
  <si>
    <t>Магнитометрический инклинометр</t>
  </si>
  <si>
    <t>Гравиметры Scintrex CG-6 Autograv, Канада</t>
  </si>
  <si>
    <t>Тахиометр двухсекундный Leica ts07, r500, 3"</t>
  </si>
  <si>
    <t xml:space="preserve">Аэромагнитометр CS-3 </t>
  </si>
  <si>
    <t>Аэрогравиметр</t>
  </si>
  <si>
    <t>Дрон</t>
  </si>
  <si>
    <t>Гаммаспектрометр + дрон</t>
  </si>
  <si>
    <t>Услуги</t>
  </si>
  <si>
    <t>Услуга капиталного ремонта электродвигателей</t>
  </si>
  <si>
    <t>Капитальный ремонт электродвигателей - это комплекс мероприятий, направленных на восстановление работоспособности и повышение эффективности работы электродвигателя. В процессе капитального ремонта проводится диагностика, разборка, замена изношенных деталей, чистка, сборка, балансировка и испытание двигателя.</t>
  </si>
  <si>
    <t>ед</t>
  </si>
  <si>
    <t>Услуга капиталного ремонта трансформаторов</t>
  </si>
  <si>
    <t>Капитальный ремонт оборудования — это процесс, в ходе которого производится полная замена или восстановление составных частей и узлов оборудования, с целью восстановления его работоспособности и продления срока его службы.</t>
  </si>
  <si>
    <t>Услуга техническоого обслуживания Фотоэлектростанции</t>
  </si>
  <si>
    <t>Обслуживание фотоэлектрических систем для повышения безопасности и эффективности работы</t>
  </si>
  <si>
    <t>мощ (кВт)</t>
  </si>
  <si>
    <t>Услуга на проектирования при новом подключения (электроэнергия,газ и вода)</t>
  </si>
  <si>
    <t>Проведения энергоаудит</t>
  </si>
  <si>
    <t>Выявить нерациональный расход энергоресурсов и неоправданные потери энергии , определить фактические показатели энергоэффективности.</t>
  </si>
  <si>
    <t>Услуга по определение временного нормативного расхода топлива на автотранспортных средств и механизмов</t>
  </si>
  <si>
    <t>Разработка временных норма расхода топлива и смазочных материалов для автотранспортных средств, специалных техники, механизмов и установок</t>
  </si>
  <si>
    <t>ММ ва СХ бўлими</t>
  </si>
  <si>
    <t>Меҳнатни муҳофаза қилиш, саноат, ёнғин хавфсизлиги, йўл ҳаракати хавфсизлиги бўйича журналлар, бланкалар</t>
  </si>
  <si>
    <t>Типографияда чоп эттириш</t>
  </si>
  <si>
    <t>Ходимларни тиббий мажбурий кўрикдан ўтказиш</t>
  </si>
  <si>
    <t>Ўзбекистон Республикаси соғлиқни сақлаш Вазирининг 2012 йил 10 июлдаги 200-сон буйруғи</t>
  </si>
  <si>
    <t>нафар</t>
  </si>
  <si>
    <t>Страхование автотранспортных средств</t>
  </si>
  <si>
    <t>Вазирлар Маҳкамасининг 2021 йил 27 cентябрдаги 609-сон қарори</t>
  </si>
  <si>
    <t>Аттестация рабочих мест</t>
  </si>
  <si>
    <t>Вазирлар Маҳкамасининг 2014 йил 15 cентябрдаги 263-сон қарори</t>
  </si>
  <si>
    <t>иш жойи</t>
  </si>
  <si>
    <t>Ёғоч конструкцияларга ёнғинга қарши кимёвий ишлов бериш</t>
  </si>
  <si>
    <t>Вазирлар Маҳкамасининг 2020 йил 20 октябрдаги 649-сон қарори</t>
  </si>
  <si>
    <t>Бирламчи ёнғин ўчириш воситалари (огнетушитель) ни қайта зарядлаш</t>
  </si>
  <si>
    <t>Хавфли ишлаб чиқариш объектларини суғурта қилдириш</t>
  </si>
  <si>
    <t>Вазирлар Маҳкамасининг 2008 йил 10 декабрдаги 271-сон қарорига 5-ИЛОВА</t>
  </si>
  <si>
    <t>Мавжуд ёнғиндан хабарловчи мосламаларни урнатиш, таъмирлаш ва хизмат кўрсатиш</t>
  </si>
  <si>
    <t>бино</t>
  </si>
  <si>
    <t xml:space="preserve">Ходимларни меҳнат мухофазаси бўйича малака  ошириш </t>
  </si>
  <si>
    <t>Дала лагерларини дезинфекциялаш ва дератизациялаш (ҳар хил турдаги ҳашаротларга ва кемирувчиларга қарши кураш)</t>
  </si>
  <si>
    <t>Обслуживание ВГСЧ</t>
  </si>
  <si>
    <t>Ўзбекистон Республикаси Адлия вазирлиги томонидан рўйхатга олинган №304 29 январь 1997 йил</t>
  </si>
  <si>
    <t>объект</t>
  </si>
  <si>
    <t>Ҳайдовчиларни ўқитиш</t>
  </si>
  <si>
    <t>Вазирлар Маҳкамасининг 2018 йил 23 февралдаги 139-сон қарори</t>
  </si>
  <si>
    <t>чел</t>
  </si>
  <si>
    <t>Ходимларни саноат хавфсизлиги бўйича малакасини ошириш</t>
  </si>
  <si>
    <t>Ўзбекистон Республикаси Қонуни, 28.09.2006 йилдаги ЎРҚ-57-сон</t>
  </si>
  <si>
    <t>Хавфли ишлаб чиқариш объектларини экспертизаси</t>
  </si>
  <si>
    <t>Қизил бўёқ (ёнғин ускуналарини бўяш учун)</t>
  </si>
  <si>
    <t>Сариқ бўёқ (газ ускуналарини бўяш учун)</t>
  </si>
  <si>
    <t>ОЗП</t>
  </si>
  <si>
    <t>Уголь</t>
  </si>
  <si>
    <t>Вид твёрдое топливо, используемое в целях отопление бытовых и производственных помещении; Уголь марка 2БР; фракция 0-300мм</t>
  </si>
  <si>
    <t>Калорифер</t>
  </si>
  <si>
    <t>Калорифер 15квт 380в Ремонт и строительство на сегодняшний день становятся очень популярными, но для качественного выполнения работы необходимо иметь не менее качественные инструменты и приборы. Наша компания предлагает широкий ассортимент строительных инструментов и аппаратов по приятным ценам.</t>
  </si>
  <si>
    <t xml:space="preserve">Калорифер </t>
  </si>
  <si>
    <t>Калорифер 10 квт 380в Ремонт и строительство на сегодняшний день становятся очень популярными, но для качественного выполнения работы необходимо иметь не менее качественные инструменты и приборы. Наша компания предлагает широкий ассортимент строительных инструментов и аппаратов по приятным ценам.</t>
  </si>
  <si>
    <t>Масляный обогреватель 16</t>
  </si>
  <si>
    <t>Масляный обогреватель EMERLAND 13 секций Количеество секций: 13 штук Возможности обогревателя: турбо переключатель; регулятор мощности; регулятор термостата; встроенный тепловентилятор. Габариты обогреателя: 635Х175х685 Комплектация : сушилка
  Мощность : 3000 Вт Тип оборудования: масляный обогреватель Управление обогревателем: механическое Площадь обогрева масляного обогревателя составляет 35- 40 квадратных метров. Вес обогревателя: 16,9 кг</t>
  </si>
  <si>
    <t>Задвижка чугунный</t>
  </si>
  <si>
    <t>Задвижка чугунная 30ч39р Ду-80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</si>
  <si>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Задвижка чугунная 30ч39р Ду-150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</si>
  <si>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Задвижка чугунная 30ч39р Ду-100 мм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t>
  </si>
  <si>
    <t>Вентиль чугунный</t>
  </si>
  <si>
    <t xml:space="preserve">Вентиль чугунный  15ч9п Ду-25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</si>
  <si>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 xml:space="preserve">Вентиль чугунный  15ч9п Ду-15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</si>
  <si>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 xml:space="preserve">Вентиль чуг. 15ч9п Ду-50 Ру-16. Выполняют функцию запирающих устройств, позволяют перекрывать либо освобождать поток жидкой и воздушной сред. Изделия применяются в трубопроводных комплексах по переводу пара, нефтепродуктов, воды и т.д. </t>
  </si>
  <si>
    <t>Кран полипропиленовый</t>
  </si>
  <si>
    <t>Кран полипропиленовый 40 мм предназначен для полного перекрытия или частичного управления потока транспортируемой воды в системах водоснабжения и отопления. Кран является универсальным фитингом, который может быть использован в системах с любым видом полипропиленовых труб, будь то армированные или не армированные. Артикул P-0576781</t>
  </si>
  <si>
    <t>Кран шаровой полипропиленовый</t>
  </si>
  <si>
    <t>Кран шаровой полипропиленовый 32 мм для Отопления ГВС KAS UGL 25*1/2 Артикул P-0576779. для горячей воды</t>
  </si>
  <si>
    <t>Кран шаровой полипропиленовый 25 мм для Отопления ГВС KAS UGL 25*1/2 Артикул P-0576779. для горячей воды</t>
  </si>
  <si>
    <t>Котёл газовый</t>
  </si>
  <si>
    <t>Двухконтурный котёл Аtlantik 40 кВт</t>
  </si>
  <si>
    <t>Напольный газовый котел Сигнал КОВ-25 СКВс - предназначен для отопления и горячего водоснабжения помещений. Относится к типу энергонезависимых устройств, оборудованных встроенной атмосферной горелкой. КОВГ - 25 кВт</t>
  </si>
  <si>
    <t>LT Optima 80 кВ</t>
  </si>
  <si>
    <t>Котёл на твёрдом топливе (угол)</t>
  </si>
  <si>
    <t>АКОВ-200 ; КВр-0,025 25 кВт;ChKS 50 кВт.</t>
  </si>
  <si>
    <t xml:space="preserve">Котёл электрический </t>
  </si>
  <si>
    <t>ЭВАН-С2-30 кВт; ХIMEX- 30-кВт</t>
  </si>
  <si>
    <t>ЭВАН-С2-90 кВт; ХIMEX- 90-кВт</t>
  </si>
  <si>
    <t xml:space="preserve">Трансформаторное масло </t>
  </si>
  <si>
    <t xml:space="preserve">Т-1500У </t>
  </si>
  <si>
    <t>Непридусмотренный закуп</t>
  </si>
  <si>
    <t>Трансформатор напряжения ЗНОЛ.06-10 кВ</t>
  </si>
  <si>
    <t>Трансформаторы напряжения ЗНОЛ.06 применяются в электрических цепях переменного тока частотой 50 Гц с номинальным напряжением от 3 до 35 кВ включительно с целью передачи сигнала измерительной информации приборам измерения, защиты, автоматики, сигнализации и управления. ЗНОЛ.06-10 перед.мощность 630 В-А, Гост 15150, номинальная напряжения 10 кВ.предназначены для установки в комплектные распределительные устройства (КРУ) внутренней и наружной установки и служат для питания цепей измерения, автоматики, сигнализации и защиты в электрических установках переменного тока частоты 50 или 60 Гц в сетях с изолированной нейтралью. Напряжение 6кВ.</t>
  </si>
  <si>
    <t>Частотный преобразователь DELIXI 220 V 2,2- кВт CDI-EМ60G2R2S2B Частотные преобразователи Delixi; Характеристики Подключаемый электродвигатель:2,2 кВт Номинальное выходное напряжение 3 фазы:220 V AC. Номинальное входное напряжение однофазное: 220 V</t>
  </si>
  <si>
    <t>Danfoss 132F0028 Частотный преобразователь VLT Micro Drive FC 51 5,5 кВт (380В, 3 ф) Данная модель частотного преобразователя Danfoss VLT Micro Drive FC 51 5.5 кВт 132F0028 представляется в виде трехфазного исполнения. Основная функция Danfoss VLT Micro Drive FC 51 132F0028 состоит в том, чтобы регулировать исходящую частоту тока на трехфазном электродвигателе номинальной мощностью 5.5 кВт. Данное действие также позволяет регулировать скорость вращения самого двигателя.Типовой код: FC-051P5K5T4E20H3BXCXXXSXXX</t>
  </si>
  <si>
    <t>Danfoss VLT AQUA Drive FC-202 134F0371 - 160 кВт; 3 x 380В Номинальное напряжени 3х380/400V Перегрузочная способность: 150% в течение 60 сек. (до 90 кВт) Высокая надежность и низкое энергопотребление (технология IGBT) Выходная частота: 0.1 - 120 Гц. Автоматическая регулировка напряжения 15 предустановленных частот</t>
  </si>
  <si>
    <t>Danfoss FC-302N90KT5 – частотный преобразователь серии VLT AutomationDrive FC 300. Используется для управления скоростью вращения электродвигателей общепромышленного назначения, насосов, вентиляторов, лифтов, кранов. Изменение выходного сигнала осуществляется с помощью ПИД-регулятора. Электрические характеристики Мощность, кВт:90 Напряжение питания, В: 380-500 Номинальный ток, А: 177 Выходная частота, Гц:0-590</t>
  </si>
  <si>
    <t>Danfoss 132F0028 Частотный преобразователь VLT Micro Drive FC 51 7,5 кВт (380В, 3 ф) Данная модель частотного преобразователя представляется в виде трехфазного исполнения. Основная функция Danfoss VLT Micro Drive FC 51 132F0028</t>
  </si>
  <si>
    <t>Выключатель автоматический ВА57-39-340010-800А-5000-690AC-УХЛ3-КЭАЗ 3 фаза ли 50 герц, ГОСТ-50031-2012$ ТУ 3422-094-15356352-2007</t>
  </si>
  <si>
    <t>Контактор КТИ-5150 115А 220В.Артикул:20316 КТИ предназначены для использования в схемах управления для пуска и остановки трехфазных асинхронных электродвигателей с короткозамкнутым ротором в электрических сетях с номинальным напряжением до 660 В переменного тока</t>
  </si>
  <si>
    <t>Автоматический фидерный выключатель АФВ</t>
  </si>
  <si>
    <t>Автоматические фидерные взрывобезопасные выключатели серии АФВ-3. предназначены для автоматического размыкания цепи переменного тока при коротких замыканиях, значительных перегрузках с помощью максимально-токовых расцепителей и защиты кабельных сетей от замыкания на землю с помощью независимого расцепителя. Ном ток- 500 А; Ном напряжение - 380-660В; Частота 50-60Гц. Масса -245кг</t>
  </si>
  <si>
    <t>Кабел КГ 3х95*1х35</t>
  </si>
  <si>
    <t>Силовой гибкий кабель - 3 х 95 мм2 + 1 х 35 мм2, с медной жилой, изоляцией и оболочкой из резины. Номинальное переменное напряжение 0,66 кВ; Количество жил 3 + 1 дополнительная жила; Сечение размер 95 + 35 мм2</t>
  </si>
  <si>
    <t>Кабель КГ 3 * 50 + 1 * 25</t>
  </si>
  <si>
    <t>Силовой гибкий кабель - 3 х 50 мм2 + 1 х 25 мм2, с медной жилой, изоляцией и оболочкой из резины. Номинальное переменное напряжение 0,66 кВ; Количество жил 3 + 1 дополнительная жила; Сечение размер 50 + 25 мм2</t>
  </si>
  <si>
    <t>Циркуляционний насос</t>
  </si>
  <si>
    <t>Циркуляционный насос К 32-80-180; Вес (кг): 2.49; Напряжение (В): 230; Монтажная длина (мм): 57; Максимальный напор (м): 7.66; Максимальный расход (м3/час): 3.46; Резьба на насосе (дюйм): G 2; Частота (Гц): 50; Мощность двигателя (Вт): 57; Макс. температура жидкости (℃): 110</t>
  </si>
  <si>
    <t>Электродвигатель</t>
  </si>
  <si>
    <t>АИР132S4 – трехфазный асинхронный электродвигатель 7,5 кВт 1500 об/мин общепромышленного назначения с короткозамкнутым ротором. Частота вращения поля статора 750 об/мин Скорость вращения вала 750 оборотов Тип Асинхронный Напряжение питания Трехфазное, 220/380, 380/660 вольт Монтажное исполнение Лапы/фланец/комбинированное Номинальный ток 15,6 А КПД 87,0 %</t>
  </si>
  <si>
    <t>АИР100L2 – трехфазный асинхронный электродвигатель 5,5 кВт 3000 об/мин с короткозамкнутым ротором. Общепромышленный двигатель типа АИР 100 L2 и аналоги мощностью 5.5 кВт выпускаются несколькими производителями Китая, Украины и стран СНГ. Существенно отличаются качеством, но присоединительные и габаритные размеры соответствуют ГОСТ 31606-2012. Питание – от сети переменного тока частотой 50 Гц по схемам звезда с напряжением 380 В или треугольник 220 В при подключении через конденсатор. Сила тока – 11,1 Ампер.</t>
  </si>
  <si>
    <t>Перекидной рубильник</t>
  </si>
  <si>
    <t>Рубильник-переключатель 4P, I-0-II, 630A, до 690В АС HI458; Перекидной рубильник 630А, 4 полюса, HI458 Hager Трехпозиционный перекидной рубильник 630А одновременно переключает 4 полюса - 3 фазы и ноль. Переключение происходит через нулевое положение. Устанавливается в навесных и напольных распределительных щитах. Соответствует стандарту EN60947-3.</t>
  </si>
  <si>
    <t xml:space="preserve">Траверс ТМ -1 </t>
  </si>
  <si>
    <r>
      <t xml:space="preserve">Траверса </t>
    </r>
    <r>
      <rPr>
        <b/>
        <sz val="10"/>
        <rFont val="Times New Roman"/>
        <family val="1"/>
        <charset val="204"/>
      </rPr>
      <t xml:space="preserve">ТМ-1 </t>
    </r>
    <r>
      <rPr>
        <sz val="10"/>
        <rFont val="Times New Roman"/>
        <family val="1"/>
        <charset val="204"/>
      </rPr>
      <t>устанавливается на стойке СВ105 и предназначена для одинарного крепления неизолированного провода при установке промежуточной опоры П10-1 воздушной линии электропередач 10кВ в населенной местности. На траверсе имеются штыри под изоляторы ШФ-10, ШС-10, ШФ-20. Крепление изоляторов на штырях рекомендуется выполнять с помощью колпачков К-6, К-7, К-9.;  Крепление провода к изолятору осуществляется с помощью проволочной вязки ВШ-1 или спиральной вязки ПВС.; Хомут Х-1 для крепления траверсы к стойке поставляется отдельно.</t>
    </r>
  </si>
  <si>
    <t xml:space="preserve">Опора ж/б  СВ-110  </t>
  </si>
  <si>
    <r>
      <rPr>
        <b/>
        <sz val="10"/>
        <rFont val="Times New Roman"/>
        <family val="1"/>
        <charset val="204"/>
      </rPr>
      <t>СВ 110-5 </t>
    </r>
    <r>
      <rPr>
        <sz val="10"/>
        <rFont val="Times New Roman"/>
        <family val="1"/>
        <charset val="204"/>
      </rPr>
      <t>линий электропередач эксплуатируются в каждом городе и селе, что говорит об их доступности и качестве. Анкерно-угловые и другие типы ж/б стоек вирированный СВ 110-5 необходимы для проводного вещания и опоры нескольких проводов. Размеры стоек CВ 110 - 5. длина – 11 метров; ширина в верхней части стойки – 175 мм, в основании – 170 мм; высота в верхней части изделия - 165 мм, в основании – 280 мм.</t>
    </r>
  </si>
  <si>
    <t>Провода сталеалюминиевого АС 35/6,2</t>
  </si>
  <si>
    <t>Провод марки АС 35/6,2 — это неизолированный сталеалюминиевый провод, сердечник которого выполнен из одной стальной проволоки, а остальная часть — из одного повива алюминиевых проволок. В изготовлении используются нержавеющая сталь и алюминий. Основным и единственным предназначением провода АС 35/6,2 является подвес на воздушных линиях электропередачи. Площадь поперечного сечения алюминиевой части провода составляет 35 мм2, площадь стальной части — 6,2 мм2. Вес проводов 148 кг на 1 км 4000/148 = 26,7 (27км)</t>
  </si>
  <si>
    <t>Коробки разветвлительные КСР 250</t>
  </si>
  <si>
    <t>Коробки КСР-250 используются в качестве соединяющих и разветвляющих узлов гибкого кабеля и проводов из меди или алюминия. ТУ 3418-012-50578968-2013; Исполнение (маркировка взрывозащиты) -РН1; Номинальное напряжение, В - 660 Номинальный ток, А - 200; 250 Номинальная частота тока, Гц - 50 Число вводных устройств, шт. - 4 Сечение жил кабеля, мм2 - 6-70 Наружный диаметр подсоединяемого кабеля, мм - 24-52 Число зажимов, шт.: силовых - 6 заземляющих - 3 Исполнение - Рудничное нормальное РН2 Масса, кг - 9,2; Гарантийный срок - 2 года со дня ввода коробки в эксплуатацию.</t>
  </si>
  <si>
    <t>Мелкое оборудование</t>
  </si>
  <si>
    <t xml:space="preserve">Чаша стеклоуглеродная Чаша стеклоуглеродная №2 V=110 ml. D=100 Н=33 В </t>
  </si>
  <si>
    <t>ТУ1916-027-27208846-01</t>
  </si>
  <si>
    <t xml:space="preserve">Тигель стеклоуглеродный Тигель стеклоуглеродный №5 V=40 ml. D=45 Н=45 В </t>
  </si>
  <si>
    <t>Термогигрометр</t>
  </si>
  <si>
    <t>Диапазон измерения: от -10 до +70 °С
Точность: ±0,5 °С (при +25 °С), 
Разрешение: 0,1 °С
Диапазон измерения: от 2 до 98 % относительной влажности, Точность 
долгосрочная стабильность: ±1 %ОВ/год
±0,06 %ОВ/К (k=1)
±2 % ОВ (от 2 до 98 % ОВ)
Разрешение: 0,1 % относительной влажности
Масса:168 г, Размеры: 111 х 90 х 40 мм, Рабочая температура: от -10 до +70 °С, Скорость измерения:18 с, Материал изделия/корпуса:  АБС, Тип батареи: Батарея блочная 9 В, 6F22
Срок службы батареи: примерно 1 год,
Тип дисплея: ЖК-дисплей, наличие сертификата</t>
  </si>
  <si>
    <t xml:space="preserve">Диспенсер </t>
  </si>
  <si>
    <t xml:space="preserve">Объем дозирования 1-10 мл; Градуировка 0,2 мл; Воспроизводимость ± 0,5%; Точность ±0,2%; Автоклавирование при 121˚C , 2 бар, 20 минут; Адаптеры, мм 45/40; 45/38; 45/32; 32/28; 32/25; Материал корпуса Химически стойкий пластик; Материал трубок Фторопласт; Материал механизма Фторопласт; </t>
  </si>
  <si>
    <t>Автоматические дозаторы</t>
  </si>
  <si>
    <t>в соответствии со стандартами ISO 8655</t>
  </si>
  <si>
    <t xml:space="preserve">Наконечники для автоматического дозатора </t>
  </si>
  <si>
    <t>Объем от, мкл: 1000; Объем до, мкл: 10000, диаметр 15 мм</t>
  </si>
  <si>
    <t>Объем от, мкл: 100; Объем до, мкл: 1000, диаметр 7мм</t>
  </si>
  <si>
    <t>Комплект насадок для одноканальных механических дозаторов</t>
  </si>
  <si>
    <t>Одноканальные механические дозаторы; от 0,1 mL до 1 mL</t>
  </si>
  <si>
    <t>производства фирмы "ФинБио" Финляндия или аналогичные</t>
  </si>
  <si>
    <t>Одноканальные механические дозаторы; от 1 mL до 5 mL</t>
  </si>
  <si>
    <t>Набор ареометров АОН-1</t>
  </si>
  <si>
    <t>ГОСТ 18481-81
 Диапазон измерения плотности - 700 — 1840 кг/м3
Цена деления - 1,0 кг/м3, Длина ареометра - 170 мм.
Диаметр - 20 мм. 
Упаковка - фанерная коробка и внутри 19 ареометров
В наборе 19 ареометров с диапазонами измерения плотности: 
(700 ... 760 кг/м3), (760 ... 820 кг/м3), (820 ... 880 кг/м3), (880 ... 940 кг/м3), (940 ... 1000 кг/м3), (1000 ... 1060 кг/м3), (1060 ... 1060 кг/м3), (1120 ... 1180 кг/м3),  (1180 ... 1240 кг/м3), (1240 ... 1300 кг/м3), (1300 ... 1360 кг/м3),  (1360 ... 1420 кг/м3), (1420 ... 1480 кг/м3), (1480 ... 1540 кг/м3), (1540 ... 1600 кг/м3), (1600 ... 1660 кг/м3), (1660 ... 1720 кг/м3), (1720 ... 1780 кг/м3), (1780 ... 1840 кг/м3).</t>
  </si>
  <si>
    <t>комп.</t>
  </si>
  <si>
    <t>Блок питания для микроскопа</t>
  </si>
  <si>
    <t>Вакуумный насос</t>
  </si>
  <si>
    <t>печка марки Файнт фулл Хот Плате</t>
  </si>
  <si>
    <t>Сумка-холодильник изотермическая для транспортировки образцов</t>
  </si>
  <si>
    <t>Объём 15–25 л, с хладоэлементами</t>
  </si>
  <si>
    <t>Ультразвуковая ванна</t>
  </si>
  <si>
    <t>Штативы на 21 ячейку для 50мл. пробирок</t>
  </si>
  <si>
    <t>Фильтр для ултрадистилятора</t>
  </si>
  <si>
    <t>Картридж ультраочистки Heal Force CR-SP302M  (в комплекте 2 шт.)</t>
  </si>
  <si>
    <t>компл</t>
  </si>
  <si>
    <t>Картридж ультраочистки Heal Force CR-SP303M</t>
  </si>
  <si>
    <t>Модуль предварительной обработки Heal Force CR-SP101M (в комплекте 2 шт.)</t>
  </si>
  <si>
    <t>Штатив на 60 ячеек 5х12 для авто самплера ASX-280</t>
  </si>
  <si>
    <t>Штатив на 21 ячеек 3х7 для авто самплера ASX-280</t>
  </si>
  <si>
    <t>Штативы на 50 ячеек</t>
  </si>
  <si>
    <t>пластиковые ГОСТ 10197-70</t>
  </si>
  <si>
    <t>Штативы на 60 ячеек</t>
  </si>
  <si>
    <t>пластиковые ГОСТ 10197-71</t>
  </si>
  <si>
    <t>Пластиковые штативы для пробирок</t>
  </si>
  <si>
    <t>12х6 (30 позиции, длина и ширин позиция 12 мм)</t>
  </si>
  <si>
    <t xml:space="preserve">Электрическая тепловая пушка Ballu </t>
  </si>
  <si>
    <t>BHP-24.000</t>
  </si>
  <si>
    <t>Запасные части для оборудования</t>
  </si>
  <si>
    <t>Термо пара с термодатчиком</t>
  </si>
  <si>
    <t>ТХА 1292-03 L 320мм для закупки составляется описание более подробное</t>
  </si>
  <si>
    <t>компл.</t>
  </si>
  <si>
    <t>Нагревательные элементы для печей</t>
  </si>
  <si>
    <t>ТП-0395 1300 градусов 1-комплет 12-штук</t>
  </si>
  <si>
    <t>Муфельная коробка для морган</t>
  </si>
  <si>
    <t xml:space="preserve">Муфельная коробка для муфельных печей из огнеупорного материала шамота </t>
  </si>
  <si>
    <t>Стержни карбидокремниевые(селитовые) длиной 45см,диометром 10 мм, сопротивление-1,67-3,2 ом</t>
  </si>
  <si>
    <t>для физмех лаборатории</t>
  </si>
  <si>
    <t>Кварцевая воронка для атомно-эмиссионного спектрометра</t>
  </si>
  <si>
    <t>Ложки- дозаторы с носиком № 90</t>
  </si>
  <si>
    <t>Спец, изготовление ВМК-Оптоэлектроника (Новосибирск)</t>
  </si>
  <si>
    <t>Кварцевая горелка EMT DUO для Thermo ICP</t>
  </si>
  <si>
    <t>Catalog number BRE0012328</t>
  </si>
  <si>
    <t xml:space="preserve">Керамическая горелка DUO Ceramic D Torch Kit  для Thermo ICP </t>
  </si>
  <si>
    <t>Catalog number BRE0024347</t>
  </si>
  <si>
    <t>Комплект стекол и прокладок для Thermo ICP</t>
  </si>
  <si>
    <t>iCAP PRO POP windows, springs, o-rings                                               Catalog number BRE0019552</t>
  </si>
  <si>
    <t>Трубка ПВХ для перисталического насоса с двумя стопперами Д-1,02</t>
  </si>
  <si>
    <t>PVC PumpTube 2 tag 1,02mm ID White/White (PKT 12)</t>
  </si>
  <si>
    <t>Трубка ПВХ для перисталического насоса с двумя стопперами Д-0,76</t>
  </si>
  <si>
    <t>PVC PumpTube 2 tag 0,76 mm ID Black/Black (PKT 12)</t>
  </si>
  <si>
    <t>Трубка ПВХ для перисталического насоса с двумя стопперами Д-0,38</t>
  </si>
  <si>
    <t>PVC PumpTube 2 tag 0,38mm ID Orange/Green (PKT 12)</t>
  </si>
  <si>
    <t>Уплотнительная прокладка для Thermo ICP</t>
  </si>
  <si>
    <t>Sampling O-Ring Kit for Ceramic D-Torches                                               Catalog number 842312052213</t>
  </si>
  <si>
    <t>Sampling O-Ring Kit                                                 Catalog number 842312051401</t>
  </si>
  <si>
    <t xml:space="preserve">Фильтр для системы водоохлаждения для iCAP Pro X DUO ICP‑OES </t>
  </si>
  <si>
    <t>Thermo Scientific iCAP Water Filter,
842315550481</t>
  </si>
  <si>
    <t>Лампа с полым катодом для ААС спектрометра (Au)</t>
  </si>
  <si>
    <t>Hollow Cathode Lamp, L233-79NQ Au,
200-38422-25</t>
  </si>
  <si>
    <t>Лампа с полым катодом для ААС спектрометра (Ag)</t>
  </si>
  <si>
    <t>Hollow Cathode Lamp, L233-47NU Ag,
200-38422-02</t>
  </si>
  <si>
    <t>Coil AssembIy iCAP Q/Qnova</t>
  </si>
  <si>
    <t>Detector Electron Multiplier (SEM) iCAPQ/Qnova</t>
  </si>
  <si>
    <t>P/N1299710</t>
  </si>
  <si>
    <t>EzyLok Connector</t>
  </si>
  <si>
    <t>G3266-80015</t>
  </si>
  <si>
    <t>MicroMist Nebulizer 0,4 mL/min</t>
  </si>
  <si>
    <t>BRE0009386</t>
  </si>
  <si>
    <t xml:space="preserve">MicroMist Nebuliztr  </t>
  </si>
  <si>
    <t>G3266-80003</t>
  </si>
  <si>
    <t>Peristaltic pump tubing for drainage</t>
  </si>
  <si>
    <t>P/N:G1833-65570</t>
  </si>
  <si>
    <t>Peristaltic pump tubing for sample</t>
  </si>
  <si>
    <t>P/N:G1833-65569</t>
  </si>
  <si>
    <t>Preventive Maintenance Kit iCAP RQ Series ICP-MS / Набор для обслуживания iCAR RQ Plus</t>
  </si>
  <si>
    <t>BRE0006727</t>
  </si>
  <si>
    <t>PVC Standard pump tubing with ”Flared End“ Inside diameter:0,508 mm  Outside diameter: 2,337 mm оранжен/желт</t>
  </si>
  <si>
    <t>PVC Standard pump tubing with ”Flared End“ Inside diameter:0,508 mm  Outside diameter: 2,338 mm оранжен/желт</t>
  </si>
  <si>
    <t>SAMPLE CONE 4450</t>
  </si>
  <si>
    <t>№3600812</t>
  </si>
  <si>
    <t>Skimmer iCAP Q/Qnova Ni for Insert</t>
  </si>
  <si>
    <t>№ 1311870</t>
  </si>
  <si>
    <t>Torch (Quartz) для 7500cx</t>
  </si>
  <si>
    <t>G1833-65423</t>
  </si>
  <si>
    <t>Torch (Quartz) для 7700cx</t>
  </si>
  <si>
    <t>G3280-80053</t>
  </si>
  <si>
    <t>Вставка для конуса Skimmer cone insert 4.5</t>
  </si>
  <si>
    <t>P /N: BRE0006591</t>
  </si>
  <si>
    <t>Горелка  iCAP Quartz Torch FI475-01</t>
  </si>
  <si>
    <t>№13230790</t>
  </si>
  <si>
    <t>Детектор для МС-7500-сх</t>
  </si>
  <si>
    <t>Детектор для МС-7700-сх</t>
  </si>
  <si>
    <t>изолирующая кварцевая насадка для горелки</t>
  </si>
  <si>
    <t>Капилляры</t>
  </si>
  <si>
    <t>№381-6246</t>
  </si>
  <si>
    <t xml:space="preserve">Капилляры </t>
  </si>
  <si>
    <t>№381-0225F</t>
  </si>
  <si>
    <t>Капилляры PVC Standard pump tubing with ”Flared End“ Inside diameter:0,381 mm  Outside diameter: 2,209 mm оранжен/зелен</t>
  </si>
  <si>
    <t>№381-0220F</t>
  </si>
  <si>
    <t>Кварцевый Инжектор  Saphir injector kpl 2. 0</t>
  </si>
  <si>
    <t xml:space="preserve">  № 1323600</t>
  </si>
  <si>
    <t>конусный скиммер никелевый для ICP-MS  для 7500-СХ</t>
  </si>
  <si>
    <t>конусный скиммер никелевый для ICP-MS  для7700-СХ</t>
  </si>
  <si>
    <t>конусный скиммер никелевый для х-линз ICP-MS  7700-СХ</t>
  </si>
  <si>
    <t>конусный скиммер никелевый для х-линз ICP-MS для 7500СХ</t>
  </si>
  <si>
    <t>Масло вакуумное</t>
  </si>
  <si>
    <t>Part №: 6040-0834</t>
  </si>
  <si>
    <t>Масло для вакуума</t>
  </si>
  <si>
    <t>LVO 420 № 1319310TF</t>
  </si>
  <si>
    <t>Распылительная камера PFA Spray Chamber gor Termo iCAP Q</t>
  </si>
  <si>
    <t>№1320260</t>
  </si>
  <si>
    <t>Фильтр для чиллера</t>
  </si>
  <si>
    <t>экранизирующая пластина</t>
  </si>
  <si>
    <t>Пламягаситель ORIFICE ASSY, L2</t>
  </si>
  <si>
    <t>211-87758-42</t>
  </si>
  <si>
    <t xml:space="preserve">Минигорелка </t>
  </si>
  <si>
    <t>30-807-0534</t>
  </si>
  <si>
    <t>Распылитель NEBULIZER, 10UES</t>
  </si>
  <si>
    <t>046-00092-20, ARG-1-UC1S</t>
  </si>
  <si>
    <t>Чиллер– система охлаждения для масс спектрометров</t>
  </si>
  <si>
    <t>типа SMC HRS012-AF-20-B</t>
  </si>
  <si>
    <t>Посуда (колбы, пипетки, варонки и т.д.)</t>
  </si>
  <si>
    <t>Стаканы фторопластовые диаметр 30 мм, высота 150 мм, объем 100 см3 , крышка</t>
  </si>
  <si>
    <t>Политетрафторэтилен (PTFE), синтетический фторполимер, состоящий из атомов углерода и фтора. Он известен тем, что химически инертен, имеет чрезвычайно низкий коэффициент трения и отличную термостойкость и устойчивость к воде. Эти свойства делают его пригодным для таких применений, как антипригарные покрытия посуды, электроизоляция и уплотнения в промышленном оборудовании.</t>
  </si>
  <si>
    <t>Тигель лабораторный, тефлон (PTFE), объем 100 мл</t>
  </si>
  <si>
    <t>1. Изготовлен из политетрафторэтилена (ПТФЭ); 2. с крышкой; 3. Отличная химическая стойкость. 4. Температуростойкость от -100 до +300 °C.</t>
  </si>
  <si>
    <t>Банки для хранения кислот на 100 и 500 и 1000мл. стеклянные</t>
  </si>
  <si>
    <t>Бочка пластмассовая (с крышкой и ручкой 1 литр)</t>
  </si>
  <si>
    <t>Колба П-3-2000 термостойкая, коническая</t>
  </si>
  <si>
    <t>объем 2 литра, диаметр горловины 50мл, термостойкая на 100±5 градусов Цельсия</t>
  </si>
  <si>
    <t>Колба П-3-1000 термостойкая, коническая</t>
  </si>
  <si>
    <t xml:space="preserve"> ГОСТ 25336-82, объем 1000мл, термостойкая на 100±5 градусов Цельсия</t>
  </si>
  <si>
    <t>Колба мерная 2-1000-1 с пришлифованной пробкой, термостойкая, плоскодонная</t>
  </si>
  <si>
    <t>ГОСТ 1770-74, объем 1000мл, термостойкая на 100±5 градусов Цельсия, класс точности - 1</t>
  </si>
  <si>
    <t>Мензурка 50мл</t>
  </si>
  <si>
    <t>ГОСТ 1770-74</t>
  </si>
  <si>
    <t>Мензурка 100мл</t>
  </si>
  <si>
    <t>Мензурка 500мл</t>
  </si>
  <si>
    <t xml:space="preserve">Мерная пробирка </t>
  </si>
  <si>
    <t>Пробирки стеклянные 16x100 мм, термостойкие, градуированные на 10 мл, с пробкой, с сертификатом калибровки</t>
  </si>
  <si>
    <t>Стакан со шкалой 1-1000</t>
  </si>
  <si>
    <t xml:space="preserve"> ГОСТ 25336-82</t>
  </si>
  <si>
    <t>Стакан мерный 200мл</t>
  </si>
  <si>
    <t xml:space="preserve">Ступка </t>
  </si>
  <si>
    <t>ГОСТ 9147-80</t>
  </si>
  <si>
    <t xml:space="preserve">Стеклянная палочка для смешивания веществ </t>
  </si>
  <si>
    <t>L-300 мм, ТУ 4320-012-29508133-2009</t>
  </si>
  <si>
    <t>Пипетки градуированные 5мл</t>
  </si>
  <si>
    <t>ГОСТ 29227-91</t>
  </si>
  <si>
    <t>Пипетки градуированные 10 мл</t>
  </si>
  <si>
    <t>Пипетки градуированные 25 мл</t>
  </si>
  <si>
    <t xml:space="preserve">Пипетки  мерные Мора (аликвотные)  5 мл  </t>
  </si>
  <si>
    <t>ГОСТ 29169-91</t>
  </si>
  <si>
    <t xml:space="preserve">Пипетки  мерные Мора (аликвотные)  10 мл </t>
  </si>
  <si>
    <t xml:space="preserve"> ГОСТ 29169-91</t>
  </si>
  <si>
    <t xml:space="preserve">Пипетки  мерные Мора (аликвотные)  20 мл  </t>
  </si>
  <si>
    <t xml:space="preserve">Пипетки  мерные Мора (аликвотные)  25 мл  </t>
  </si>
  <si>
    <t xml:space="preserve">Пипетки  мерные Мора (аликвотные)  50 мл  </t>
  </si>
  <si>
    <t xml:space="preserve">Пипетки  мерные Мора (аликвотные)  100 мл  </t>
  </si>
  <si>
    <t xml:space="preserve">Промывалка </t>
  </si>
  <si>
    <t>(LDPE) Premium, узкое горло, цветной колпачок, 500 мл</t>
  </si>
  <si>
    <t xml:space="preserve">Чашки фарфоровые </t>
  </si>
  <si>
    <t>диаметр 120 мм по ГОСТ 9147-80.</t>
  </si>
  <si>
    <t xml:space="preserve">шт </t>
  </si>
  <si>
    <t xml:space="preserve">Стакан Н-1-250 ТС </t>
  </si>
  <si>
    <t>ГОСТ 25336-82</t>
  </si>
  <si>
    <t xml:space="preserve">Стакан стеклянные вместимостью 500 мл </t>
  </si>
  <si>
    <t xml:space="preserve">Колба  стеклянные вместимостью 1000 мл </t>
  </si>
  <si>
    <t>Колба конический вместимотью 500 мл</t>
  </si>
  <si>
    <t>Колба конический вместимотью 250 мл</t>
  </si>
  <si>
    <t xml:space="preserve">Стакан стеклянные вместимостью 100 мл </t>
  </si>
  <si>
    <t>Ступка диаметром 25см</t>
  </si>
  <si>
    <t>посуда фарфоровая по ГОСТ9147-80:2</t>
  </si>
  <si>
    <t xml:space="preserve">Пробирки П-1-21-200 </t>
  </si>
  <si>
    <t xml:space="preserve">Щипцы химические </t>
  </si>
  <si>
    <t>Бюкс высокий 40*65-34-12</t>
  </si>
  <si>
    <t xml:space="preserve"> 40*65-34-12</t>
  </si>
  <si>
    <t>Бюретка без крана 25 мл</t>
  </si>
  <si>
    <t>ГОСТ 29295-91</t>
  </si>
  <si>
    <t>Шпателя для навесок</t>
  </si>
  <si>
    <t>ГОСТ 9147-80; Размер = 120 мм х 20 мм</t>
  </si>
  <si>
    <t>Запасные части для дроб цеха</t>
  </si>
  <si>
    <t>Чашка В-800</t>
  </si>
  <si>
    <t>Чашка, шайба (большая)</t>
  </si>
  <si>
    <t>Чашка RS-300</t>
  </si>
  <si>
    <t>Чашка, шайба (маленькая)</t>
  </si>
  <si>
    <t>Дробилка щековая BOYD RSD комбо Щека</t>
  </si>
  <si>
    <t>Щека</t>
  </si>
  <si>
    <t>Дисковая щека Кегор</t>
  </si>
  <si>
    <t>5 станков = 10 штук на месяц в среднем с запасом</t>
  </si>
  <si>
    <t>Крышка и чашка к одноярусной мельнице</t>
  </si>
  <si>
    <t>Комплект колец к одноярусной мельнице</t>
  </si>
  <si>
    <t>Крышка и чашка к двух ярусной мельнице</t>
  </si>
  <si>
    <t>Комплект колец к двух ярусной мельнице</t>
  </si>
  <si>
    <t>Стакан объем на 1 кг в ком с палцами для стержневой мельницы ролган</t>
  </si>
  <si>
    <t>Щеки JCT 1-AL-127x177</t>
  </si>
  <si>
    <t>Дробилка ДГЩ 100/60 (дробилка геол.щековая) Щека</t>
  </si>
  <si>
    <t>Дробилка щековая ШД-10 Щека</t>
  </si>
  <si>
    <t>Дробилка валковая ДВГ 200х125 Валы</t>
  </si>
  <si>
    <t>Валы</t>
  </si>
  <si>
    <t>Дробилка щековая ВВ200-250 ХL</t>
  </si>
  <si>
    <t>Щека разные (щека) на заказ</t>
  </si>
  <si>
    <t>Измельчитель виброционный ИВ-4 - ИВ-3</t>
  </si>
  <si>
    <t>Стакан</t>
  </si>
  <si>
    <t>Стаканы для шариковых мельниц d -180 мм, длина 230 мм.</t>
  </si>
  <si>
    <t>Стаканы для шариковых мельниц d -147 мм, длина 230 мм.</t>
  </si>
  <si>
    <t xml:space="preserve">Прут стальной Д-24 мм для стержни </t>
  </si>
  <si>
    <t>п.м.</t>
  </si>
  <si>
    <t>Валы разные на заказ</t>
  </si>
  <si>
    <t>Пневмо подушка (RS-300, PV-2 и др)</t>
  </si>
  <si>
    <t>Платформа вставка (Подставка)</t>
  </si>
  <si>
    <t>Уплотнители крышки</t>
  </si>
  <si>
    <t>Шары для шариковых мельниц</t>
  </si>
  <si>
    <t>d-30мм</t>
  </si>
  <si>
    <t>Бумага для плоттера</t>
  </si>
  <si>
    <t>для распечатки карт в управлении</t>
  </si>
  <si>
    <t>d-50мм</t>
  </si>
  <si>
    <t xml:space="preserve">Брони для шековой дробилки </t>
  </si>
  <si>
    <t xml:space="preserve"> ДЩ 150-250 (дщ-15м)  35х25х3,8 см</t>
  </si>
  <si>
    <t>Валков для волковых дробилок (бандаж)</t>
  </si>
  <si>
    <t>для станка ДГ 200х125</t>
  </si>
  <si>
    <t xml:space="preserve">Сетка 1 мм </t>
  </si>
  <si>
    <t>Для дробильного цеха</t>
  </si>
  <si>
    <t>Чугунная болванка д 300 мм</t>
  </si>
  <si>
    <t>Для изготовления щек в мех.цехе Восточная Курама</t>
  </si>
  <si>
    <t>Бытовое оборудование</t>
  </si>
  <si>
    <t>Лабораторная посудомоечная машина с сушкой</t>
  </si>
  <si>
    <t>Тип: лабораторная посудомоечная машина с сушкой; Объём камеры: 185 л; Количество уровней загрузки: 2; Материал камеры: нержавеющая сталь; Материал корпуса: нержавеющая сталь; Производительность насоса: 500 л/мин; Мощность нагрева: 4 кВт
Максимальная температура мойки: до 90 °C; Температура сушки: до 120 °C; Время сушки: 0–300 минут; Скорость воздушного потока при сушке: 55 м³/ч; Класс HEPA-фильтра: H14; 
Количество программ: 30 стандартных, 120 пользовательских; Возможная загрузка: 66 пипеток; 16 бутылей по 1000 мл; Размер камеры: 546 × 545 × 623 мм; Габаритные размеры: 670 × 720 × 940 мм; Электропитание: 220 В / 50 Гц; Вес: 135 кг</t>
  </si>
  <si>
    <t>Кондиционер 12</t>
  </si>
  <si>
    <t>Сплит-система</t>
  </si>
  <si>
    <t>Кулер</t>
  </si>
  <si>
    <t>С тремя секциями (Горячая, холодная, тёплая вода)</t>
  </si>
  <si>
    <t>Холодильник бытовой</t>
  </si>
  <si>
    <t>Материал покрытия: Пластик, Металл; Тип компрессора: Инверторный; Количество компрессоров: 1; Уровень шума: 37 дБ; Глубина: 66 см; Объем холодильной камеры(л):
252; Объем морозильной камеры(л): 98; 
Климатический класс: N,  ST; Материал полок:
Стекло; Количество полок в холодильном отделении: 4; Количество ящиков в холодильном отделении: 1; Количество ящиков/полок в морозильном отделении: 2; Энергопотребление: 293 кВтч/год; Расположение морозильной камеры: снизу; Система No Frost: Full No Frost; Хладагент: R600a; Количество камер: 2</t>
  </si>
  <si>
    <t xml:space="preserve">Телевизор </t>
  </si>
  <si>
    <t>Смарт ТВ 42 диаганаль + мобильный кранштейн</t>
  </si>
  <si>
    <t>Чайник электрический</t>
  </si>
  <si>
    <t>Тип управления: Механический; Мощность: 1850-2200 Вт; Тип нагревательного элемента: Закрытый; Безопасность: Блокировка включения без воды, Автоматическое отключение; Шкала уровня воды: Есть; Особенности: Вращение на 360 градусов; Подсветка: Есть; Вес:0.95 кг; Объем воды: 1.7 л</t>
  </si>
  <si>
    <t>Микроволновая печь (бытовая)</t>
  </si>
  <si>
    <t>Холодильник лабораторный</t>
  </si>
  <si>
    <t xml:space="preserve">Общий (брутто) объём: 142 л; Полезный (нетто) объём: 133 л; Диапазон температур хранения: от +3 °C до +16 °C; Внешние габариты (В × Ш × Г): 82 × 60.1 × 61.8 см (или близко к этому: 82 × 59.7 × 61.5 см); Система охлаждения: динамическая (принудительная циркуляция воздуха); Хладагент: R600a; Тип двери / материал: Металлическая дверь (сталь); Материал корпуса: Сталь / цвет белый; Тип управления: Электронная система управления (цифровой дисплей, электронный контроллер)
Сигнализация: Звуковая и оптическая сигнализация при отклонении температуры, оставленной открытой двери, сбое питания. Количество полок: 3-4 регулируемые полки </t>
  </si>
  <si>
    <t xml:space="preserve">шт. </t>
  </si>
  <si>
    <t>Технические напольные электронные весы</t>
  </si>
  <si>
    <t>Starlux 200 кг, Тип платформенных весов: Электронные
Наибольший предел взвешивания 200 кг
Страна производитель Китай
Тип питания Сеть 220 В, Аккумулятор
Максимальный вес 200кг; Материалы: сталь;
Размеры: 71 х 52 х 30 см;
Платформа: 40 х 30 см;</t>
  </si>
  <si>
    <t>Исузу Дмакс</t>
  </si>
  <si>
    <t>209-105</t>
  </si>
  <si>
    <t>209-105/2</t>
  </si>
  <si>
    <t>209-105/3</t>
  </si>
  <si>
    <t>Штифт PWL</t>
  </si>
  <si>
    <t>Винт поршня клапана PWL</t>
  </si>
  <si>
    <t>стопорный винт поршня-клапана PWL</t>
  </si>
  <si>
    <t>стопор поршня клапана PWL</t>
  </si>
  <si>
    <t>обратный клапан PWL</t>
  </si>
  <si>
    <t>510-115/2</t>
  </si>
  <si>
    <t>510-554</t>
  </si>
  <si>
    <t>510-564</t>
  </si>
  <si>
    <t>510-544</t>
  </si>
  <si>
    <t>510-534</t>
  </si>
  <si>
    <t>Переходник для буровых труб BWL</t>
  </si>
  <si>
    <t>213-224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</si>
</sst>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 _₽_-;\-* #,##0\ _₽_-;_-* &quot;-&quot;??\ _₽_-;_-@_-"/>
    <numFmt numFmtId="165" formatCode="_-* #,##0.00\ _₽_-;\-* #,##0.00\ _₽_-;_-* &quot;-&quot;??\ _₽_-;_-@_-"/>
    <numFmt numFmtId="166" formatCode="0.0000"/>
    <numFmt numFmtId="167" formatCode="_-* #,##0.0\ _₽_-;\-* #,##0.0\ _₽_-;_-* &quot;-&quot;?\ _₽_-;_-@_-"/>
    <numFmt numFmtId="168" formatCode="#\ ##0"/>
    <numFmt numFmtId="169" formatCode="0.0"/>
    <numFmt numFmtId="170" formatCode="General_)"/>
    <numFmt numFmtId="171" formatCode="0.000"/>
    <numFmt numFmtId="172" formatCode="#,##0_ ;[Red]\-#,##0\ "/>
    <numFmt numFmtId="173" formatCode="#,##0.0"/>
    <numFmt numFmtId="174" formatCode="_-* #,##0.0\ _с_ў_м_-;\-* #,##0.0\ _с_ў_м_-;_-* &quot;-&quot;??\ _с_ў_м_-;_-@_-"/>
  </numFmts>
  <fonts count="42">
    <font>
      <sz val="11"/>
      <color theme="1"/>
      <name val="Calibri"/>
      <family val="2"/>
      <scheme val="minor"/>
    </font>
    <font>
      <sz val="11"/>
      <color theme="1"/>
      <name val="Calibri"/>
      <family val="2"/>
      <charset val="204"/>
      <scheme val="minor"/>
    </font>
    <font>
      <sz val="11"/>
      <color theme="1"/>
      <name val="Calibri"/>
      <family val="2"/>
      <scheme val="minor"/>
    </font>
    <font>
      <sz val="10"/>
      <color rgb="FF000000"/>
      <name val="Times New Roman"/>
      <family val="1"/>
      <charset val="204"/>
    </font>
    <font>
      <b/>
      <sz val="18"/>
      <color rgb="FF000000"/>
      <name val="Times New Roman"/>
      <family val="1"/>
      <charset val="204"/>
    </font>
    <font>
      <b/>
      <sz val="20"/>
      <color rgb="FF000000"/>
      <name val="Times New Roman"/>
      <family val="1"/>
      <charset val="204"/>
    </font>
    <font>
      <b/>
      <sz val="12"/>
      <color rgb="FF000000"/>
      <name val="Times New Roman"/>
      <family val="1"/>
      <charset val="204"/>
    </font>
    <font>
      <sz val="10"/>
      <color theme="1"/>
      <name val="Times New Roman"/>
      <family val="1"/>
      <charset val="204"/>
    </font>
    <font>
      <sz val="10"/>
      <color rgb="FF000000"/>
      <name val="Calibri"/>
      <family val="2"/>
      <charset val="204"/>
      <scheme val="minor"/>
    </font>
    <font>
      <b/>
      <sz val="10"/>
      <name val="Times New Roman"/>
      <family val="1"/>
      <charset val="204"/>
    </font>
    <font>
      <sz val="10"/>
      <color theme="1"/>
      <name val="Calibri"/>
      <family val="2"/>
      <charset val="204"/>
      <scheme val="minor"/>
    </font>
    <font>
      <b/>
      <sz val="10"/>
      <color theme="1"/>
      <name val="Times New Roman"/>
      <family val="1"/>
      <charset val="204"/>
    </font>
    <font>
      <sz val="11"/>
      <color theme="1"/>
      <name val="Times New Roman"/>
      <family val="1"/>
      <charset val="204"/>
    </font>
    <font>
      <sz val="11"/>
      <color rgb="FF000000"/>
      <name val="Times New Roman"/>
      <family val="1"/>
      <charset val="204"/>
    </font>
    <font>
      <sz val="10"/>
      <name val="Times New Roman"/>
      <family val="1"/>
      <charset val="204"/>
    </font>
    <font>
      <sz val="10"/>
      <color rgb="FF000000"/>
      <name val="Calibri"/>
      <family val="2"/>
      <charset val="204"/>
    </font>
    <font>
      <sz val="10"/>
      <color rgb="FF1B1B1B"/>
      <name val="Times New Roman"/>
      <family val="1"/>
      <charset val="204"/>
    </font>
    <font>
      <sz val="12"/>
      <color rgb="FF000000"/>
      <name val="Times New Roman"/>
      <family val="1"/>
      <charset val="204"/>
    </font>
    <font>
      <b/>
      <sz val="10"/>
      <color rgb="FF000000"/>
      <name val="Times New Roman"/>
      <family val="1"/>
      <charset val="204"/>
    </font>
    <font>
      <sz val="10"/>
      <name val="Arial"/>
      <family val="2"/>
      <charset val="204"/>
    </font>
    <font>
      <sz val="10"/>
      <name val="&quot;Times New Roman&quot;"/>
      <charset val="204"/>
    </font>
    <font>
      <b/>
      <sz val="12"/>
      <color theme="1"/>
      <name val="Times New Roman"/>
      <family val="1"/>
      <charset val="204"/>
    </font>
    <font>
      <sz val="12"/>
      <color theme="1"/>
      <name val="Times New Roman"/>
      <family val="1"/>
      <charset val="204"/>
    </font>
    <font>
      <sz val="12"/>
      <color theme="1"/>
      <name val="Calibri"/>
      <family val="2"/>
      <charset val="204"/>
      <scheme val="minor"/>
    </font>
    <font>
      <sz val="12"/>
      <color theme="1" tint="4.9989318521683403E-2"/>
      <name val="Times New Roman"/>
      <family val="1"/>
      <charset val="204"/>
    </font>
    <font>
      <sz val="12"/>
      <name val="Courier"/>
      <family val="1"/>
      <charset val="204"/>
    </font>
    <font>
      <u/>
      <sz val="11"/>
      <color theme="10"/>
      <name val="Calibri"/>
      <family val="2"/>
      <scheme val="minor"/>
    </font>
    <font>
      <i/>
      <sz val="10"/>
      <name val="Times New Roman"/>
      <family val="1"/>
      <charset val="204"/>
    </font>
    <font>
      <u/>
      <sz val="10"/>
      <color rgb="FF000000"/>
      <name val="Times New Roman"/>
      <family val="1"/>
      <charset val="204"/>
    </font>
    <font>
      <sz val="10"/>
      <color rgb="FF333333"/>
      <name val="Times New Roman"/>
      <family val="1"/>
      <charset val="204"/>
    </font>
    <font>
      <sz val="10"/>
      <color indexed="8"/>
      <name val="Times New Roman"/>
      <family val="1"/>
      <charset val="204"/>
    </font>
    <font>
      <sz val="10"/>
      <color theme="1" tint="4.9989318521683403E-2"/>
      <name val="Times New Roman"/>
      <family val="1"/>
      <charset val="204"/>
    </font>
    <font>
      <sz val="10"/>
      <color rgb="FF202124"/>
      <name val="Times New Roman"/>
      <family val="1"/>
      <charset val="204"/>
    </font>
    <font>
      <sz val="14"/>
      <name val="Times New Roman"/>
      <family val="1"/>
      <charset val="204"/>
    </font>
    <font>
      <sz val="10"/>
      <color rgb="FFFF0000"/>
      <name val="Times New Roman"/>
      <family val="1"/>
      <charset val="204"/>
    </font>
    <font>
      <sz val="10"/>
      <color rgb="FF1A2946"/>
      <name val="Times New Roman"/>
      <family val="1"/>
      <charset val="204"/>
    </font>
    <font>
      <sz val="10"/>
      <color rgb="FF02282C"/>
      <name val="Times New Roman"/>
      <family val="1"/>
      <charset val="204"/>
    </font>
    <font>
      <b/>
      <sz val="10"/>
      <color rgb="FF434343"/>
      <name val="Times New Roman"/>
      <family val="1"/>
      <charset val="204"/>
    </font>
    <font>
      <sz val="10"/>
      <color rgb="FF434343"/>
      <name val="Times New Roman"/>
      <family val="1"/>
      <charset val="204"/>
    </font>
    <font>
      <sz val="10"/>
      <color rgb="FF222222"/>
      <name val="Times New Roman"/>
      <family val="1"/>
      <charset val="204"/>
    </font>
    <font>
      <sz val="10"/>
      <name val="Calibri"/>
      <family val="2"/>
      <charset val="204"/>
      <scheme val="minor"/>
    </font>
    <font>
      <sz val="10"/>
      <color rgb="FF191919"/>
      <name val="Times New Roman"/>
      <family val="1"/>
      <charset val="204"/>
    </font>
  </fonts>
  <fills count="12">
    <fill>
      <patternFill patternType="none"/>
    </fill>
    <fill>
      <patternFill patternType="gray125"/>
    </fill>
    <fill>
      <patternFill patternType="solid">
        <fgColor rgb="FF00B0F0"/>
        <bgColor indexed="64"/>
      </patternFill>
    </fill>
    <fill>
      <patternFill patternType="solid">
        <fgColor theme="0"/>
        <bgColor rgb="FF00FF00"/>
      </patternFill>
    </fill>
    <fill>
      <patternFill patternType="solid">
        <fgColor theme="0"/>
        <bgColor rgb="FFFFFFFF"/>
      </patternFill>
    </fill>
    <fill>
      <patternFill patternType="solid">
        <fgColor rgb="FF00B050"/>
        <bgColor rgb="FF00FF00"/>
      </patternFill>
    </fill>
    <fill>
      <patternFill patternType="solid">
        <fgColor theme="0"/>
        <bgColor indexed="64"/>
      </patternFill>
    </fill>
    <fill>
      <patternFill patternType="solid">
        <fgColor rgb="FFFFFFFF"/>
        <bgColor rgb="FFFFFFFF"/>
      </patternFill>
    </fill>
    <fill>
      <patternFill patternType="solid">
        <fgColor rgb="FF00B050"/>
        <bgColor indexed="64"/>
      </patternFill>
    </fill>
    <fill>
      <patternFill patternType="solid">
        <fgColor theme="6" tint="0.59999389629810485"/>
        <bgColor indexed="64"/>
      </patternFill>
    </fill>
    <fill>
      <patternFill patternType="solid">
        <fgColor rgb="FFFFFFFF"/>
        <bgColor indexed="64"/>
      </patternFill>
    </fill>
    <fill>
      <patternFill patternType="solid">
        <fgColor theme="0"/>
        <bgColor theme="0"/>
      </patternFill>
    </fill>
  </fills>
  <borders count="2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auto="1"/>
      </left>
      <right style="thin">
        <color auto="1"/>
      </right>
      <top style="thin">
        <color auto="1"/>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auto="1"/>
      </left>
      <right/>
      <top style="thin">
        <color rgb="FF000000"/>
      </top>
      <bottom/>
      <diagonal/>
    </border>
    <border>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29"/>
      </left>
      <right style="thin">
        <color indexed="29"/>
      </right>
      <top style="thin">
        <color indexed="29"/>
      </top>
      <bottom style="thin">
        <color indexed="2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s>
  <cellStyleXfs count="14">
    <xf numFmtId="0" fontId="0" fillId="0" borderId="0"/>
    <xf numFmtId="43" fontId="2" fillId="0" borderId="0" applyFont="0" applyFill="0" applyBorder="0" applyAlignment="0" applyProtection="0"/>
    <xf numFmtId="0" fontId="2" fillId="0" borderId="0"/>
    <xf numFmtId="0" fontId="1" fillId="0" borderId="0"/>
    <xf numFmtId="0" fontId="19" fillId="0" borderId="0"/>
    <xf numFmtId="165" fontId="23" fillId="0" borderId="0" applyFont="0" applyFill="0" applyBorder="0" applyAlignment="0" applyProtection="0"/>
    <xf numFmtId="0" fontId="23" fillId="0" borderId="0"/>
    <xf numFmtId="0" fontId="25" fillId="0" borderId="0"/>
    <xf numFmtId="0" fontId="26" fillId="0" borderId="0" applyNumberFormat="0" applyFill="0" applyBorder="0" applyAlignment="0" applyProtection="0"/>
    <xf numFmtId="170" fontId="25"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273">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7" fillId="3" borderId="2" xfId="0" applyFont="1" applyFill="1" applyBorder="1" applyAlignment="1">
      <alignment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0" xfId="0" applyFont="1" applyFill="1" applyBorder="1" applyAlignment="1">
      <alignment vertical="center" wrapText="1"/>
    </xf>
    <xf numFmtId="0" fontId="7" fillId="3" borderId="11" xfId="0" applyFont="1" applyFill="1" applyBorder="1" applyAlignment="1">
      <alignment horizontal="center"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0" fontId="10" fillId="4" borderId="1" xfId="0" applyFont="1" applyFill="1" applyBorder="1" applyAlignment="1">
      <alignment horizontal="center" vertical="center" wrapText="1"/>
    </xf>
    <xf numFmtId="0" fontId="7" fillId="0" borderId="13" xfId="0" applyFont="1" applyBorder="1" applyAlignment="1">
      <alignment horizontal="center" vertical="center"/>
    </xf>
    <xf numFmtId="0" fontId="7" fillId="0" borderId="13" xfId="0" applyFont="1" applyBorder="1" applyAlignment="1">
      <alignment horizontal="center" vertical="center" wrapText="1"/>
    </xf>
    <xf numFmtId="0" fontId="3" fillId="0" borderId="13" xfId="0" applyFont="1" applyBorder="1" applyAlignment="1">
      <alignment horizontal="center" vertical="center"/>
    </xf>
    <xf numFmtId="0" fontId="11" fillId="0" borderId="13" xfId="0" applyFont="1" applyBorder="1" applyAlignment="1">
      <alignment horizontal="center" vertical="center"/>
    </xf>
    <xf numFmtId="0" fontId="12" fillId="0" borderId="0" xfId="0" applyFont="1"/>
    <xf numFmtId="0" fontId="13" fillId="0" borderId="0" xfId="0" applyFont="1"/>
    <xf numFmtId="0" fontId="3" fillId="0" borderId="13" xfId="0" applyFont="1" applyBorder="1" applyAlignment="1">
      <alignment horizontal="center" vertical="center" wrapText="1"/>
    </xf>
    <xf numFmtId="1" fontId="7" fillId="0" borderId="13" xfId="0" applyNumberFormat="1" applyFont="1" applyBorder="1" applyAlignment="1">
      <alignment horizontal="center" vertical="center"/>
    </xf>
    <xf numFmtId="0" fontId="14"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12" fillId="0" borderId="0" xfId="0" applyFont="1" applyAlignment="1">
      <alignment vertical="center"/>
    </xf>
    <xf numFmtId="0" fontId="7" fillId="6" borderId="1" xfId="0" applyFont="1" applyFill="1" applyBorder="1" applyAlignment="1">
      <alignment horizont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43" fontId="3" fillId="4" borderId="1" xfId="1" applyFont="1" applyFill="1" applyBorder="1" applyAlignment="1">
      <alignment horizontal="center" vertical="center"/>
    </xf>
    <xf numFmtId="43" fontId="3" fillId="6" borderId="1" xfId="1" applyFont="1" applyFill="1" applyBorder="1" applyAlignment="1">
      <alignment horizontal="center" vertical="center"/>
    </xf>
    <xf numFmtId="0" fontId="7"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7" fillId="6" borderId="1" xfId="0" applyFont="1" applyFill="1" applyBorder="1" applyAlignment="1" applyProtection="1">
      <alignment horizontal="center" vertical="top" wrapText="1"/>
      <protection hidden="1"/>
    </xf>
    <xf numFmtId="0" fontId="16" fillId="4" borderId="13" xfId="0" applyFont="1" applyFill="1" applyBorder="1" applyAlignment="1">
      <alignment horizontal="center" vertical="center" wrapText="1"/>
    </xf>
    <xf numFmtId="43" fontId="7" fillId="6" borderId="1" xfId="1" applyFont="1" applyFill="1" applyBorder="1" applyAlignment="1">
      <alignment horizontal="center" vertical="center" wrapText="1"/>
    </xf>
    <xf numFmtId="0" fontId="16" fillId="4" borderId="2"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3"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3"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3" xfId="0" applyFont="1" applyFill="1" applyBorder="1" applyAlignment="1">
      <alignment horizontal="center" vertical="center" wrapText="1"/>
    </xf>
    <xf numFmtId="43" fontId="7" fillId="6" borderId="1" xfId="1" applyFont="1" applyFill="1" applyBorder="1" applyAlignment="1">
      <alignment horizontal="center" vertical="center"/>
    </xf>
    <xf numFmtId="0" fontId="17" fillId="0" borderId="0" xfId="0" applyFont="1" applyAlignment="1">
      <alignment horizontal="center" vertical="center"/>
    </xf>
    <xf numFmtId="0" fontId="14" fillId="6"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2"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3" borderId="3" xfId="3" applyFont="1" applyFill="1" applyBorder="1" applyAlignment="1">
      <alignment horizontal="center" vertical="center" wrapText="1"/>
    </xf>
    <xf numFmtId="0" fontId="7" fillId="0" borderId="1" xfId="4" applyFont="1" applyBorder="1" applyAlignment="1">
      <alignment horizontal="center" vertical="center" wrapText="1"/>
    </xf>
    <xf numFmtId="0" fontId="20" fillId="6" borderId="1" xfId="0" applyFont="1" applyFill="1" applyBorder="1" applyAlignment="1">
      <alignment horizontal="center" vertical="center" wrapText="1"/>
    </xf>
    <xf numFmtId="1" fontId="7" fillId="0" borderId="1" xfId="4" applyNumberFormat="1" applyFont="1" applyBorder="1" applyAlignment="1">
      <alignment horizontal="center" vertical="center" wrapText="1"/>
    </xf>
    <xf numFmtId="0" fontId="7" fillId="0" borderId="0" xfId="4" applyFont="1" applyAlignment="1">
      <alignment horizontal="center" vertical="center" wrapText="1"/>
    </xf>
    <xf numFmtId="0" fontId="7" fillId="0" borderId="0" xfId="0" applyFont="1" applyAlignment="1">
      <alignment horizontal="center" vertical="center"/>
    </xf>
    <xf numFmtId="0" fontId="22" fillId="6" borderId="0" xfId="0" applyFont="1" applyFill="1" applyProtection="1">
      <protection hidden="1"/>
    </xf>
    <xf numFmtId="0" fontId="22" fillId="6" borderId="1" xfId="0" applyFont="1" applyFill="1" applyBorder="1" applyAlignment="1" applyProtection="1">
      <alignment horizontal="center"/>
      <protection hidden="1"/>
    </xf>
    <xf numFmtId="0" fontId="22" fillId="6" borderId="1" xfId="2" applyFont="1" applyFill="1" applyBorder="1" applyProtection="1">
      <protection hidden="1"/>
    </xf>
    <xf numFmtId="164" fontId="22" fillId="6" borderId="1" xfId="0" applyNumberFormat="1" applyFont="1" applyFill="1" applyBorder="1" applyProtection="1">
      <protection hidden="1"/>
    </xf>
    <xf numFmtId="43" fontId="22" fillId="6" borderId="1" xfId="1" applyFont="1" applyFill="1" applyBorder="1" applyProtection="1">
      <protection hidden="1"/>
    </xf>
    <xf numFmtId="0" fontId="22" fillId="6" borderId="1" xfId="0" applyFont="1" applyFill="1" applyBorder="1" applyAlignment="1" applyProtection="1">
      <alignment horizontal="center" vertical="center"/>
      <protection hidden="1"/>
    </xf>
    <xf numFmtId="0" fontId="22" fillId="0" borderId="1" xfId="0" applyFont="1" applyBorder="1" applyAlignment="1" applyProtection="1">
      <alignment horizontal="center" vertical="center"/>
      <protection hidden="1"/>
    </xf>
    <xf numFmtId="0" fontId="12" fillId="6" borderId="1" xfId="0" applyFont="1" applyFill="1" applyBorder="1"/>
    <xf numFmtId="0" fontId="22" fillId="0" borderId="8" xfId="0" applyFont="1" applyBorder="1" applyAlignment="1" applyProtection="1">
      <alignment horizontal="center" vertical="center"/>
      <protection hidden="1"/>
    </xf>
    <xf numFmtId="0" fontId="22" fillId="6" borderId="7" xfId="0" applyFont="1" applyFill="1" applyBorder="1" applyAlignment="1" applyProtection="1">
      <alignment horizontal="center"/>
      <protection hidden="1"/>
    </xf>
    <xf numFmtId="0" fontId="22" fillId="6" borderId="1" xfId="0" applyFont="1" applyFill="1" applyBorder="1" applyProtection="1">
      <protection hidden="1"/>
    </xf>
    <xf numFmtId="0" fontId="22" fillId="0" borderId="1" xfId="0" applyFont="1" applyBorder="1" applyAlignment="1" applyProtection="1">
      <alignment horizontal="center"/>
      <protection hidden="1"/>
    </xf>
    <xf numFmtId="0" fontId="22" fillId="6" borderId="1" xfId="0" applyFont="1" applyFill="1" applyBorder="1" applyAlignment="1" applyProtection="1">
      <alignment vertical="center" wrapText="1"/>
      <protection hidden="1"/>
    </xf>
    <xf numFmtId="0" fontId="22" fillId="0" borderId="1" xfId="5" applyNumberFormat="1" applyFont="1" applyFill="1" applyBorder="1" applyAlignment="1" applyProtection="1">
      <alignment horizontal="center" vertical="center"/>
      <protection hidden="1"/>
    </xf>
    <xf numFmtId="0" fontId="22" fillId="6" borderId="1" xfId="0" applyFont="1" applyFill="1" applyBorder="1" applyAlignment="1" applyProtection="1">
      <alignment wrapText="1"/>
      <protection hidden="1"/>
    </xf>
    <xf numFmtId="0" fontId="22" fillId="0" borderId="1" xfId="2" applyFont="1" applyBorder="1" applyAlignment="1" applyProtection="1">
      <alignment horizontal="center"/>
      <protection hidden="1"/>
    </xf>
    <xf numFmtId="0" fontId="22" fillId="6" borderId="1" xfId="5" applyNumberFormat="1" applyFont="1" applyFill="1" applyBorder="1" applyAlignment="1" applyProtection="1">
      <alignment horizontal="center" vertical="center"/>
      <protection hidden="1"/>
    </xf>
    <xf numFmtId="1" fontId="22" fillId="6" borderId="1" xfId="0" applyNumberFormat="1" applyFont="1" applyFill="1" applyBorder="1" applyProtection="1">
      <protection hidden="1"/>
    </xf>
    <xf numFmtId="1" fontId="22" fillId="6" borderId="8" xfId="0" applyNumberFormat="1" applyFont="1" applyFill="1" applyBorder="1" applyProtection="1">
      <protection hidden="1"/>
    </xf>
    <xf numFmtId="0" fontId="22" fillId="0" borderId="8" xfId="5" applyNumberFormat="1" applyFont="1" applyFill="1" applyBorder="1" applyAlignment="1" applyProtection="1">
      <alignment horizontal="center" vertical="center"/>
      <protection hidden="1"/>
    </xf>
    <xf numFmtId="49" fontId="22" fillId="6" borderId="1" xfId="0" applyNumberFormat="1" applyFont="1" applyFill="1" applyBorder="1" applyAlignment="1" applyProtection="1">
      <alignment horizontal="center"/>
      <protection hidden="1"/>
    </xf>
    <xf numFmtId="0" fontId="22" fillId="6" borderId="1" xfId="6" applyFont="1" applyFill="1" applyBorder="1" applyAlignment="1" applyProtection="1">
      <alignment wrapText="1"/>
      <protection hidden="1"/>
    </xf>
    <xf numFmtId="0" fontId="24" fillId="0" borderId="1" xfId="0" applyFont="1" applyBorder="1" applyAlignment="1" applyProtection="1">
      <alignment horizontal="center" vertical="center"/>
      <protection hidden="1"/>
    </xf>
    <xf numFmtId="0" fontId="21" fillId="9" borderId="1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167" fontId="7" fillId="0" borderId="1" xfId="0" applyNumberFormat="1" applyFont="1" applyBorder="1" applyAlignment="1">
      <alignment horizontal="left" vertical="center"/>
    </xf>
    <xf numFmtId="0" fontId="0" fillId="0" borderId="1" xfId="0" applyBorder="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xf>
    <xf numFmtId="0" fontId="7" fillId="6" borderId="1" xfId="3" applyFont="1" applyFill="1" applyBorder="1" applyAlignment="1">
      <alignment horizontal="center" vertical="center" wrapText="1"/>
    </xf>
    <xf numFmtId="0" fontId="3" fillId="6" borderId="2" xfId="3"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3" borderId="9" xfId="0" applyFont="1" applyFill="1" applyBorder="1" applyAlignment="1">
      <alignment horizontal="center" vertical="center"/>
    </xf>
    <xf numFmtId="168" fontId="14" fillId="6"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14" fillId="6" borderId="1" xfId="8" applyFont="1" applyFill="1" applyBorder="1" applyAlignment="1">
      <alignment horizontal="center" vertical="center" wrapText="1"/>
    </xf>
    <xf numFmtId="0" fontId="29" fillId="6" borderId="1" xfId="0" applyFont="1" applyFill="1" applyBorder="1" applyAlignment="1">
      <alignment horizontal="center" vertical="center" wrapText="1"/>
    </xf>
    <xf numFmtId="0" fontId="30" fillId="0" borderId="1" xfId="7" applyFont="1" applyBorder="1" applyAlignment="1">
      <alignment horizontal="center" vertical="center" wrapText="1"/>
    </xf>
    <xf numFmtId="0" fontId="14" fillId="0" borderId="1" xfId="0" applyFont="1" applyBorder="1" applyAlignment="1">
      <alignment horizontal="center" vertical="center" wrapText="1"/>
    </xf>
    <xf numFmtId="0" fontId="30" fillId="0" borderId="1" xfId="0" applyFont="1" applyBorder="1" applyAlignment="1">
      <alignment horizontal="center" vertical="center" wrapText="1"/>
    </xf>
    <xf numFmtId="169" fontId="30" fillId="6" borderId="1" xfId="0" applyNumberFormat="1" applyFont="1" applyFill="1" applyBorder="1" applyAlignment="1">
      <alignment horizontal="center" vertical="center" wrapText="1"/>
    </xf>
    <xf numFmtId="169" fontId="14" fillId="0" borderId="1" xfId="9" applyNumberFormat="1" applyFont="1" applyBorder="1" applyAlignment="1">
      <alignment horizontal="center" vertical="center" wrapText="1"/>
    </xf>
    <xf numFmtId="169" fontId="30" fillId="0" borderId="1" xfId="0" applyNumberFormat="1" applyFont="1" applyBorder="1" applyAlignment="1">
      <alignment horizontal="center" vertical="center" wrapText="1"/>
    </xf>
    <xf numFmtId="169" fontId="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171" fontId="7" fillId="0" borderId="1" xfId="0" applyNumberFormat="1" applyFont="1" applyBorder="1" applyAlignment="1">
      <alignment horizontal="center" vertical="center" wrapText="1"/>
    </xf>
    <xf numFmtId="171" fontId="30" fillId="6" borderId="1" xfId="0" applyNumberFormat="1" applyFont="1" applyFill="1" applyBorder="1" applyAlignment="1">
      <alignment horizontal="center" vertical="center" wrapText="1"/>
    </xf>
    <xf numFmtId="166" fontId="14" fillId="6" borderId="22" xfId="0" applyNumberFormat="1" applyFont="1" applyFill="1" applyBorder="1" applyAlignment="1">
      <alignment horizontal="center" vertical="center"/>
    </xf>
    <xf numFmtId="0" fontId="14" fillId="6" borderId="23" xfId="0" applyFont="1" applyFill="1" applyBorder="1" applyAlignment="1">
      <alignment horizontal="center" vertical="center"/>
    </xf>
    <xf numFmtId="0" fontId="7" fillId="6" borderId="23" xfId="0" applyFont="1" applyFill="1" applyBorder="1" applyAlignment="1">
      <alignment horizontal="center" vertical="center"/>
    </xf>
    <xf numFmtId="0" fontId="14" fillId="6" borderId="23" xfId="0" applyFont="1" applyFill="1" applyBorder="1" applyAlignment="1">
      <alignment horizontal="center" vertical="center" wrapText="1"/>
    </xf>
    <xf numFmtId="0" fontId="31" fillId="0" borderId="23" xfId="0" applyFont="1" applyBorder="1" applyAlignment="1">
      <alignment horizontal="center" vertical="center" wrapText="1"/>
    </xf>
    <xf numFmtId="0" fontId="14" fillId="6" borderId="24" xfId="0" applyFont="1" applyFill="1" applyBorder="1" applyAlignment="1">
      <alignment horizontal="center" vertical="center"/>
    </xf>
    <xf numFmtId="0" fontId="14" fillId="6" borderId="24" xfId="0" applyFont="1" applyFill="1" applyBorder="1" applyAlignment="1">
      <alignment horizontal="center" vertical="center" wrapText="1"/>
    </xf>
    <xf numFmtId="0" fontId="31" fillId="0" borderId="23" xfId="0" applyFont="1" applyBorder="1" applyAlignment="1">
      <alignment horizontal="center" vertical="center"/>
    </xf>
    <xf numFmtId="0" fontId="9" fillId="6" borderId="23" xfId="0" applyFont="1" applyFill="1" applyBorder="1" applyAlignment="1">
      <alignment horizontal="center" vertical="center"/>
    </xf>
    <xf numFmtId="0" fontId="14" fillId="6" borderId="0" xfId="0" applyFont="1" applyFill="1" applyAlignment="1">
      <alignment horizontal="center" vertical="center"/>
    </xf>
    <xf numFmtId="0" fontId="14" fillId="6" borderId="14" xfId="0" applyFont="1" applyFill="1" applyBorder="1" applyAlignment="1">
      <alignment horizontal="center" vertical="center"/>
    </xf>
    <xf numFmtId="0" fontId="14" fillId="6" borderId="14" xfId="0" applyFont="1" applyFill="1" applyBorder="1" applyAlignment="1">
      <alignment horizontal="center" vertical="center" wrapText="1"/>
    </xf>
    <xf numFmtId="0" fontId="9" fillId="6" borderId="14" xfId="0" applyFont="1" applyFill="1" applyBorder="1" applyAlignment="1">
      <alignment horizontal="center" vertical="center"/>
    </xf>
    <xf numFmtId="0" fontId="7" fillId="0" borderId="23" xfId="0" applyFont="1" applyBorder="1" applyAlignment="1">
      <alignment horizontal="center"/>
    </xf>
    <xf numFmtId="0" fontId="14" fillId="6" borderId="12"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2" xfId="0" applyFont="1" applyBorder="1" applyAlignment="1">
      <alignment horizontal="center"/>
    </xf>
    <xf numFmtId="0" fontId="3" fillId="6" borderId="24"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4" xfId="0" applyFont="1" applyBorder="1" applyAlignment="1">
      <alignment horizontal="center"/>
    </xf>
    <xf numFmtId="0" fontId="7" fillId="0" borderId="17" xfId="0" applyFont="1" applyBorder="1" applyAlignment="1">
      <alignment horizontal="center"/>
    </xf>
    <xf numFmtId="0" fontId="11" fillId="0" borderId="12" xfId="0" applyFont="1" applyBorder="1" applyAlignment="1">
      <alignment horizontal="center"/>
    </xf>
    <xf numFmtId="0" fontId="3" fillId="6" borderId="15" xfId="0" applyFont="1" applyFill="1" applyBorder="1" applyAlignment="1">
      <alignment horizontal="center" vertical="center"/>
    </xf>
    <xf numFmtId="0" fontId="3" fillId="0" borderId="12" xfId="0" applyFont="1" applyBorder="1" applyAlignment="1">
      <alignment horizontal="center" vertical="center" wrapText="1"/>
    </xf>
    <xf numFmtId="0" fontId="3" fillId="6" borderId="17" xfId="0" applyFont="1" applyFill="1" applyBorder="1" applyAlignment="1">
      <alignment horizontal="center" vertical="center"/>
    </xf>
    <xf numFmtId="0" fontId="3" fillId="0" borderId="11" xfId="0" applyFont="1" applyBorder="1" applyAlignment="1">
      <alignment horizontal="center" wrapText="1"/>
    </xf>
    <xf numFmtId="0" fontId="3" fillId="0" borderId="23" xfId="0" applyFont="1" applyBorder="1" applyAlignment="1">
      <alignment horizontal="center" wrapText="1"/>
    </xf>
    <xf numFmtId="0" fontId="7" fillId="6" borderId="12"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7" xfId="0" applyFont="1" applyFill="1" applyBorder="1" applyAlignment="1">
      <alignment horizontal="center" vertical="center"/>
    </xf>
    <xf numFmtId="0" fontId="3" fillId="6" borderId="23" xfId="0" applyFont="1" applyFill="1" applyBorder="1" applyAlignment="1">
      <alignment horizontal="center" vertical="center"/>
    </xf>
    <xf numFmtId="0" fontId="0" fillId="0" borderId="23" xfId="0" applyBorder="1"/>
    <xf numFmtId="0" fontId="7" fillId="0" borderId="23" xfId="0" applyFont="1" applyBorder="1" applyAlignment="1">
      <alignment horizontal="center" vertical="center" wrapText="1"/>
    </xf>
    <xf numFmtId="0" fontId="7" fillId="10" borderId="23" xfId="0" applyFont="1" applyFill="1" applyBorder="1" applyAlignment="1">
      <alignment horizontal="center" vertical="center" wrapText="1"/>
    </xf>
    <xf numFmtId="0" fontId="7" fillId="6" borderId="23" xfId="0" applyFont="1" applyFill="1" applyBorder="1" applyAlignment="1">
      <alignment horizontal="center" vertical="center" wrapText="1"/>
    </xf>
    <xf numFmtId="49" fontId="7" fillId="10" borderId="23" xfId="0" applyNumberFormat="1" applyFont="1" applyFill="1" applyBorder="1" applyAlignment="1">
      <alignment horizontal="center" vertical="center" wrapText="1"/>
    </xf>
    <xf numFmtId="0" fontId="7" fillId="0" borderId="23" xfId="0" applyFont="1" applyBorder="1"/>
    <xf numFmtId="0" fontId="7" fillId="6" borderId="23" xfId="0" applyFont="1" applyFill="1" applyBorder="1" applyAlignment="1">
      <alignment horizontal="center"/>
    </xf>
    <xf numFmtId="0" fontId="11" fillId="6" borderId="23" xfId="0" applyFont="1" applyFill="1" applyBorder="1" applyAlignment="1">
      <alignment horizontal="center" vertical="center" wrapText="1"/>
    </xf>
    <xf numFmtId="172" fontId="7" fillId="6" borderId="23" xfId="0" applyNumberFormat="1" applyFont="1" applyFill="1" applyBorder="1" applyAlignment="1">
      <alignment horizontal="center" vertical="center" wrapText="1"/>
    </xf>
    <xf numFmtId="0" fontId="14" fillId="0" borderId="23" xfId="0" applyFont="1" applyBorder="1" applyAlignment="1">
      <alignment horizontal="center" vertical="center" wrapText="1"/>
    </xf>
    <xf numFmtId="172" fontId="7" fillId="0" borderId="23" xfId="0" applyNumberFormat="1" applyFont="1" applyBorder="1" applyAlignment="1">
      <alignment horizontal="center" vertical="center" wrapText="1"/>
    </xf>
    <xf numFmtId="0" fontId="3" fillId="6" borderId="23" xfId="0" applyFont="1" applyFill="1" applyBorder="1" applyAlignment="1">
      <alignment horizontal="center"/>
    </xf>
    <xf numFmtId="0" fontId="7" fillId="6" borderId="0" xfId="0" applyFont="1" applyFill="1" applyAlignment="1">
      <alignment horizontal="center"/>
    </xf>
    <xf numFmtId="0" fontId="3" fillId="0" borderId="23" xfId="0" applyFont="1" applyBorder="1" applyAlignment="1">
      <alignment horizontal="center" vertical="center" wrapText="1"/>
    </xf>
    <xf numFmtId="0" fontId="32" fillId="6" borderId="23" xfId="0" applyFont="1" applyFill="1" applyBorder="1" applyAlignment="1">
      <alignment horizontal="center" vertical="center" wrapText="1"/>
    </xf>
    <xf numFmtId="0" fontId="7" fillId="6" borderId="6" xfId="0" applyFont="1" applyFill="1" applyBorder="1" applyAlignment="1">
      <alignment horizontal="center"/>
    </xf>
    <xf numFmtId="0" fontId="7" fillId="6" borderId="6" xfId="0" applyFont="1" applyFill="1" applyBorder="1" applyAlignment="1">
      <alignment horizontal="center" vertical="center"/>
    </xf>
    <xf numFmtId="172" fontId="7" fillId="6" borderId="6" xfId="0" applyNumberFormat="1" applyFont="1" applyFill="1" applyBorder="1" applyAlignment="1">
      <alignment horizontal="center" vertical="center" wrapText="1"/>
    </xf>
    <xf numFmtId="0" fontId="7" fillId="6" borderId="12" xfId="0" applyFont="1" applyFill="1" applyBorder="1" applyAlignment="1">
      <alignment horizontal="center"/>
    </xf>
    <xf numFmtId="0" fontId="7" fillId="6" borderId="12" xfId="0" applyFont="1" applyFill="1" applyBorder="1" applyAlignment="1">
      <alignment horizontal="center" vertical="center" wrapText="1"/>
    </xf>
    <xf numFmtId="172" fontId="7" fillId="6" borderId="12" xfId="0" applyNumberFormat="1" applyFont="1" applyFill="1" applyBorder="1" applyAlignment="1">
      <alignment horizontal="center" vertical="center" wrapText="1"/>
    </xf>
    <xf numFmtId="3" fontId="7" fillId="0" borderId="23" xfId="0" applyNumberFormat="1" applyFont="1" applyBorder="1" applyAlignment="1">
      <alignment horizontal="center" vertical="center"/>
    </xf>
    <xf numFmtId="3" fontId="7" fillId="6" borderId="23" xfId="0" applyNumberFormat="1" applyFont="1" applyFill="1" applyBorder="1" applyAlignment="1">
      <alignment horizontal="center" vertical="center"/>
    </xf>
    <xf numFmtId="0" fontId="3" fillId="0" borderId="23" xfId="0" applyFont="1" applyBorder="1" applyAlignment="1">
      <alignment horizontal="center" vertical="center"/>
    </xf>
    <xf numFmtId="0" fontId="3" fillId="0" borderId="23" xfId="0" applyFont="1" applyBorder="1" applyAlignment="1">
      <alignment horizontal="center"/>
    </xf>
    <xf numFmtId="0" fontId="14" fillId="0" borderId="23" xfId="0" applyFont="1" applyBorder="1" applyAlignment="1">
      <alignment horizontal="center" vertical="center"/>
    </xf>
    <xf numFmtId="172" fontId="11" fillId="0" borderId="23" xfId="0" applyNumberFormat="1" applyFont="1" applyBorder="1" applyAlignment="1">
      <alignment horizontal="center" vertical="center" wrapText="1"/>
    </xf>
    <xf numFmtId="0" fontId="14" fillId="0" borderId="23" xfId="0" applyFont="1" applyBorder="1" applyAlignment="1">
      <alignment vertical="center"/>
    </xf>
    <xf numFmtId="0" fontId="3" fillId="0" borderId="23" xfId="0" applyFont="1" applyBorder="1"/>
    <xf numFmtId="0" fontId="33" fillId="0" borderId="0" xfId="0" applyFont="1" applyAlignment="1">
      <alignment horizontal="center" wrapText="1"/>
    </xf>
    <xf numFmtId="0" fontId="14" fillId="0" borderId="23" xfId="0" applyFont="1" applyBorder="1" applyAlignment="1">
      <alignment horizontal="center"/>
    </xf>
    <xf numFmtId="0" fontId="34" fillId="0" borderId="23" xfId="0" applyFont="1" applyBorder="1" applyAlignment="1">
      <alignment horizontal="center" vertical="center" wrapText="1"/>
    </xf>
    <xf numFmtId="0" fontId="34" fillId="0" borderId="4" xfId="0" applyFont="1" applyBorder="1" applyAlignment="1">
      <alignment horizontal="center" vertical="center"/>
    </xf>
    <xf numFmtId="0" fontId="35" fillId="0" borderId="23" xfId="0" applyFont="1" applyBorder="1" applyAlignment="1">
      <alignment horizontal="center" vertical="center" wrapText="1"/>
    </xf>
    <xf numFmtId="0" fontId="8" fillId="0" borderId="23" xfId="0" applyFont="1" applyBorder="1" applyAlignment="1">
      <alignment horizontal="center"/>
    </xf>
    <xf numFmtId="0" fontId="7" fillId="0" borderId="23" xfId="0" applyFont="1" applyBorder="1" applyAlignment="1">
      <alignment horizontal="center" wrapText="1"/>
    </xf>
    <xf numFmtId="169" fontId="7" fillId="6" borderId="23" xfId="0" applyNumberFormat="1" applyFont="1" applyFill="1" applyBorder="1" applyAlignment="1">
      <alignment horizontal="center" vertical="center" wrapText="1"/>
    </xf>
    <xf numFmtId="173" fontId="7" fillId="6" borderId="23" xfId="0" applyNumberFormat="1" applyFont="1" applyFill="1" applyBorder="1" applyAlignment="1">
      <alignment horizontal="center" vertical="center"/>
    </xf>
    <xf numFmtId="1" fontId="7" fillId="6" borderId="23" xfId="0" applyNumberFormat="1" applyFont="1" applyFill="1" applyBorder="1" applyAlignment="1">
      <alignment horizontal="center" vertical="center" wrapText="1"/>
    </xf>
    <xf numFmtId="0" fontId="36" fillId="0" borderId="23" xfId="0" applyFont="1" applyBorder="1" applyAlignment="1">
      <alignment horizontal="center" vertical="center"/>
    </xf>
    <xf numFmtId="2" fontId="7" fillId="6" borderId="23" xfId="0" applyNumberFormat="1" applyFont="1" applyFill="1" applyBorder="1" applyAlignment="1">
      <alignment horizontal="center" vertical="center"/>
    </xf>
    <xf numFmtId="1" fontId="7" fillId="6" borderId="23" xfId="0" applyNumberFormat="1" applyFont="1" applyFill="1" applyBorder="1" applyAlignment="1">
      <alignment horizontal="center" vertical="center"/>
    </xf>
    <xf numFmtId="2" fontId="7" fillId="6" borderId="23" xfId="0" applyNumberFormat="1" applyFont="1" applyFill="1" applyBorder="1" applyAlignment="1">
      <alignment horizontal="center" vertical="center" wrapText="1"/>
    </xf>
    <xf numFmtId="169" fontId="7" fillId="6" borderId="23" xfId="0" applyNumberFormat="1" applyFont="1" applyFill="1" applyBorder="1" applyAlignment="1">
      <alignment horizontal="center" vertical="center"/>
    </xf>
    <xf numFmtId="3" fontId="7" fillId="6" borderId="23" xfId="0" applyNumberFormat="1" applyFont="1" applyFill="1" applyBorder="1" applyAlignment="1">
      <alignment horizontal="center" vertical="center" wrapText="1"/>
    </xf>
    <xf numFmtId="0" fontId="3" fillId="6" borderId="23" xfId="0" applyFont="1" applyFill="1" applyBorder="1" applyAlignment="1">
      <alignment horizontal="center" wrapText="1"/>
    </xf>
    <xf numFmtId="0" fontId="3" fillId="7" borderId="23" xfId="0" applyFont="1" applyFill="1" applyBorder="1" applyAlignment="1">
      <alignment horizontal="center" vertical="center" wrapText="1"/>
    </xf>
    <xf numFmtId="0" fontId="3" fillId="7" borderId="23" xfId="0" applyFont="1" applyFill="1" applyBorder="1" applyAlignment="1">
      <alignment horizontal="center" vertical="center"/>
    </xf>
    <xf numFmtId="0" fontId="14" fillId="0" borderId="23" xfId="10" applyFont="1" applyBorder="1" applyAlignment="1">
      <alignment horizontal="center" vertical="center"/>
    </xf>
    <xf numFmtId="0" fontId="14" fillId="0" borderId="23" xfId="10" applyFont="1" applyBorder="1" applyAlignment="1">
      <alignment horizontal="center" vertical="center" wrapText="1"/>
    </xf>
    <xf numFmtId="49" fontId="14" fillId="0" borderId="23" xfId="11" applyNumberFormat="1" applyFont="1" applyFill="1" applyBorder="1" applyAlignment="1">
      <alignment horizontal="center" vertical="center" wrapText="1"/>
    </xf>
    <xf numFmtId="0" fontId="14" fillId="0" borderId="23" xfId="11" applyNumberFormat="1" applyFont="1" applyFill="1" applyBorder="1" applyAlignment="1">
      <alignment horizontal="center" vertical="center" wrapText="1"/>
    </xf>
    <xf numFmtId="0" fontId="14" fillId="0" borderId="23" xfId="12" applyFont="1" applyBorder="1" applyAlignment="1">
      <alignment horizontal="center" vertical="center"/>
    </xf>
    <xf numFmtId="174" fontId="14" fillId="0" borderId="23" xfId="11" applyNumberFormat="1" applyFont="1" applyFill="1" applyBorder="1" applyAlignment="1">
      <alignment horizontal="center" vertical="center"/>
    </xf>
    <xf numFmtId="0" fontId="29" fillId="0" borderId="23" xfId="0" applyFont="1" applyBorder="1" applyAlignment="1">
      <alignment horizontal="center" vertical="center" wrapText="1"/>
    </xf>
    <xf numFmtId="0" fontId="3" fillId="4" borderId="23" xfId="0" applyFont="1" applyFill="1" applyBorder="1" applyAlignment="1">
      <alignment horizontal="center" vertical="center"/>
    </xf>
    <xf numFmtId="0" fontId="37" fillId="0" borderId="23" xfId="0" applyFont="1" applyBorder="1" applyAlignment="1">
      <alignment horizontal="center" vertical="center"/>
    </xf>
    <xf numFmtId="0" fontId="7" fillId="11" borderId="23" xfId="0" applyFont="1" applyFill="1" applyBorder="1" applyAlignment="1">
      <alignment horizontal="center" vertical="center"/>
    </xf>
    <xf numFmtId="0" fontId="3" fillId="11" borderId="23" xfId="0" applyFont="1" applyFill="1" applyBorder="1" applyAlignment="1">
      <alignment horizontal="center" vertical="center"/>
    </xf>
    <xf numFmtId="0" fontId="38" fillId="0" borderId="23" xfId="0" applyFont="1" applyBorder="1" applyAlignment="1">
      <alignment horizontal="center" vertical="center"/>
    </xf>
    <xf numFmtId="0" fontId="3" fillId="3" borderId="23" xfId="0" applyFont="1" applyFill="1" applyBorder="1" applyAlignment="1">
      <alignment horizontal="center" vertical="center"/>
    </xf>
    <xf numFmtId="0" fontId="3" fillId="3" borderId="23" xfId="0" applyFont="1" applyFill="1" applyBorder="1" applyAlignment="1">
      <alignment horizontal="center" vertical="center" wrapText="1"/>
    </xf>
    <xf numFmtId="0" fontId="39" fillId="4" borderId="23" xfId="0" applyFont="1" applyFill="1" applyBorder="1" applyAlignment="1">
      <alignment horizontal="center" vertical="center"/>
    </xf>
    <xf numFmtId="0" fontId="3" fillId="4" borderId="23" xfId="0" applyFont="1" applyFill="1" applyBorder="1" applyAlignment="1">
      <alignment horizontal="center" vertical="center" wrapText="1"/>
    </xf>
    <xf numFmtId="168" fontId="14" fillId="6" borderId="23" xfId="0" applyNumberFormat="1" applyFont="1" applyFill="1" applyBorder="1" applyAlignment="1">
      <alignment horizontal="center" vertical="center" wrapText="1"/>
    </xf>
    <xf numFmtId="0" fontId="3" fillId="3" borderId="23" xfId="0" applyFont="1" applyFill="1" applyBorder="1" applyAlignment="1">
      <alignment horizontal="center"/>
    </xf>
    <xf numFmtId="1" fontId="3" fillId="0" borderId="23" xfId="0" applyNumberFormat="1" applyFont="1" applyBorder="1" applyAlignment="1">
      <alignment horizontal="center" vertical="center"/>
    </xf>
    <xf numFmtId="1" fontId="3" fillId="3" borderId="23"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0" borderId="4" xfId="0" applyFont="1" applyBorder="1" applyAlignment="1">
      <alignment horizontal="center" vertical="center"/>
    </xf>
    <xf numFmtId="1" fontId="3" fillId="3" borderId="4" xfId="0" applyNumberFormat="1" applyFont="1" applyFill="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0" borderId="5" xfId="0" applyFont="1" applyBorder="1" applyAlignment="1">
      <alignment horizontal="center" vertical="center"/>
    </xf>
    <xf numFmtId="1" fontId="3" fillId="3" borderId="5" xfId="0" applyNumberFormat="1" applyFont="1" applyFill="1" applyBorder="1" applyAlignment="1">
      <alignment horizontal="center" vertical="center"/>
    </xf>
    <xf numFmtId="0" fontId="3" fillId="3" borderId="11" xfId="0" applyFont="1" applyFill="1" applyBorder="1" applyAlignment="1">
      <alignment horizontal="center" vertical="center"/>
    </xf>
    <xf numFmtId="0" fontId="28" fillId="3" borderId="4" xfId="0" applyFont="1" applyFill="1" applyBorder="1" applyAlignment="1">
      <alignment horizontal="center" vertical="center" wrapText="1"/>
    </xf>
    <xf numFmtId="0" fontId="14" fillId="6" borderId="23" xfId="8" applyFont="1" applyFill="1" applyBorder="1" applyAlignment="1">
      <alignment horizontal="center" vertical="center" wrapText="1"/>
    </xf>
    <xf numFmtId="4" fontId="7" fillId="0" borderId="23" xfId="0" applyNumberFormat="1" applyFont="1" applyBorder="1" applyAlignment="1">
      <alignment horizontal="center" vertical="center" wrapText="1"/>
    </xf>
    <xf numFmtId="2" fontId="7" fillId="0" borderId="23" xfId="0" applyNumberFormat="1" applyFont="1" applyBorder="1" applyAlignment="1">
      <alignment horizontal="center" vertical="center" wrapText="1"/>
    </xf>
    <xf numFmtId="2" fontId="14" fillId="0" borderId="23" xfId="0" applyNumberFormat="1" applyFont="1" applyBorder="1" applyAlignment="1">
      <alignment horizontal="center" vertical="center" wrapText="1"/>
    </xf>
    <xf numFmtId="174" fontId="14" fillId="0" borderId="23" xfId="11" applyNumberFormat="1" applyFont="1" applyFill="1" applyBorder="1" applyAlignment="1">
      <alignment horizontal="center" vertical="center" wrapText="1"/>
    </xf>
    <xf numFmtId="0" fontId="14" fillId="0" borderId="23" xfId="0" applyFont="1" applyBorder="1" applyAlignment="1">
      <alignment horizontal="center" wrapText="1"/>
    </xf>
    <xf numFmtId="0" fontId="41" fillId="0" borderId="0" xfId="0" applyFont="1" applyAlignment="1">
      <alignment horizontal="center" vertical="center" wrapText="1"/>
    </xf>
    <xf numFmtId="0" fontId="41" fillId="0" borderId="23" xfId="0" applyFont="1" applyBorder="1" applyAlignment="1">
      <alignment horizontal="center" vertical="center" wrapText="1"/>
    </xf>
    <xf numFmtId="0" fontId="40" fillId="0" borderId="23" xfId="12" applyFont="1" applyBorder="1" applyAlignment="1">
      <alignment horizontal="center" vertical="center"/>
    </xf>
    <xf numFmtId="0" fontId="14" fillId="0" borderId="23" xfId="11" applyNumberFormat="1" applyFont="1" applyFill="1" applyBorder="1" applyAlignment="1">
      <alignment horizontal="center" vertical="center"/>
    </xf>
    <xf numFmtId="0" fontId="7" fillId="0" borderId="4" xfId="0" applyFont="1" applyBorder="1" applyAlignment="1">
      <alignment horizontal="center"/>
    </xf>
    <xf numFmtId="167" fontId="14" fillId="0" borderId="23" xfId="0" applyNumberFormat="1" applyFont="1" applyBorder="1" applyAlignment="1">
      <alignment horizontal="center" vertical="center"/>
    </xf>
    <xf numFmtId="0" fontId="14" fillId="0" borderId="23" xfId="13" applyNumberFormat="1" applyFont="1" applyFill="1" applyBorder="1" applyAlignment="1">
      <alignment horizontal="center" vertical="center" wrapText="1"/>
    </xf>
    <xf numFmtId="0" fontId="7" fillId="10" borderId="23" xfId="0" applyFont="1" applyFill="1" applyBorder="1" applyAlignment="1">
      <alignment horizontal="center" wrapText="1"/>
    </xf>
    <xf numFmtId="0" fontId="22" fillId="6" borderId="23" xfId="0" applyFont="1" applyFill="1" applyBorder="1" applyProtection="1">
      <protection hidden="1"/>
    </xf>
    <xf numFmtId="164" fontId="22" fillId="6" borderId="23" xfId="0" applyNumberFormat="1" applyFont="1" applyFill="1" applyBorder="1" applyProtection="1">
      <protection hidden="1"/>
    </xf>
    <xf numFmtId="0" fontId="22" fillId="6" borderId="23" xfId="0" applyFont="1" applyFill="1" applyBorder="1" applyAlignment="1" applyProtection="1">
      <alignment horizontal="center"/>
      <protection hidden="1"/>
    </xf>
    <xf numFmtId="0" fontId="30" fillId="8" borderId="7" xfId="7" applyFont="1" applyFill="1" applyBorder="1" applyAlignment="1">
      <alignment horizontal="center" vertical="center" wrapText="1"/>
    </xf>
    <xf numFmtId="0" fontId="30" fillId="8" borderId="8" xfId="7"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0" fillId="8" borderId="25" xfId="7" applyFont="1" applyFill="1" applyBorder="1" applyAlignment="1">
      <alignment horizontal="center" vertical="center" wrapText="1"/>
    </xf>
    <xf numFmtId="0" fontId="30" fillId="8" borderId="26" xfId="7" applyFont="1" applyFill="1" applyBorder="1" applyAlignment="1">
      <alignment horizontal="center" vertical="center" wrapText="1"/>
    </xf>
    <xf numFmtId="0" fontId="30" fillId="8" borderId="27" xfId="7" applyFont="1" applyFill="1" applyBorder="1" applyAlignment="1">
      <alignment horizontal="center" vertical="center" wrapText="1"/>
    </xf>
    <xf numFmtId="0" fontId="3" fillId="3" borderId="1" xfId="0" applyFont="1" applyFill="1" applyBorder="1" applyAlignment="1">
      <alignment horizontal="center" vertical="center" wrapText="1"/>
    </xf>
    <xf numFmtId="0" fontId="14" fillId="6" borderId="1" xfId="0" applyFont="1" applyFill="1" applyBorder="1" applyAlignment="1">
      <alignment horizontal="center"/>
    </xf>
    <xf numFmtId="0" fontId="3" fillId="3" borderId="1" xfId="0" applyFont="1" applyFill="1" applyBorder="1" applyAlignment="1">
      <alignment horizontal="center" vertical="center"/>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21" fillId="8" borderId="7" xfId="0" applyFont="1" applyFill="1" applyBorder="1" applyAlignment="1" applyProtection="1">
      <alignment horizontal="center" vertical="center"/>
      <protection hidden="1"/>
    </xf>
    <xf numFmtId="0" fontId="21" fillId="8" borderId="8" xfId="0" applyFont="1" applyFill="1" applyBorder="1" applyAlignment="1" applyProtection="1">
      <alignment horizontal="center" vertical="center"/>
      <protection hidden="1"/>
    </xf>
    <xf numFmtId="0" fontId="21" fillId="8" borderId="7" xfId="0" applyFont="1" applyFill="1" applyBorder="1" applyAlignment="1" applyProtection="1">
      <alignment horizontal="center"/>
      <protection hidden="1"/>
    </xf>
    <xf numFmtId="0" fontId="21" fillId="8" borderId="8" xfId="0" applyFont="1" applyFill="1" applyBorder="1" applyAlignment="1" applyProtection="1">
      <alignment horizontal="center"/>
      <protection hidden="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1" fontId="7" fillId="0" borderId="23" xfId="4" applyNumberFormat="1" applyFont="1" applyBorder="1" applyAlignment="1">
      <alignment horizontal="center" vertical="center" wrapText="1"/>
    </xf>
  </cellXfs>
  <cellStyles count="14">
    <cellStyle name="Гиперссылка 2" xfId="8" xr:uid="{C18E3CF9-2C8B-4BF2-AA23-029357884275}"/>
    <cellStyle name="Обычный" xfId="0" builtinId="0"/>
    <cellStyle name="Обычный 10" xfId="3" xr:uid="{AE1E4C0F-07BC-4694-A0B9-2EC67DB27D02}"/>
    <cellStyle name="Обычный 2" xfId="4" xr:uid="{74E8E261-07F8-4558-A9AC-E7ECE5E41BC4}"/>
    <cellStyle name="Обычный 3" xfId="2" xr:uid="{17DD2CF7-D1C1-48B2-8866-82D416F86C51}"/>
    <cellStyle name="Обычный 3 2" xfId="10" xr:uid="{F71A8435-5B34-41CE-A911-B01E8090B98D}"/>
    <cellStyle name="Обычный 4" xfId="6" xr:uid="{42E68A21-4F1B-4C34-A0D9-7F5ADE642169}"/>
    <cellStyle name="Обычный 7" xfId="12" xr:uid="{4010EB0E-FB34-4BC2-B2EC-E031B92D7B1B}"/>
    <cellStyle name="Обычный_!! 1. Автоматы  2011" xfId="9" xr:uid="{2F0F3C99-E6D1-40CA-BB9E-A2A67C9FC5B5}"/>
    <cellStyle name="Обычный_Лист1" xfId="7" xr:uid="{5F71FD56-C3D4-4753-9966-5865D166E0D3}"/>
    <cellStyle name="Финансовый" xfId="1" builtinId="3"/>
    <cellStyle name="Финансовый 2" xfId="13" xr:uid="{0FB79538-FC8D-40AE-B0AF-B194B2A20ECC}"/>
    <cellStyle name="Финансовый 3" xfId="11" xr:uid="{9C21D6A9-4BED-46D1-B58D-390DA9BEDA48}"/>
    <cellStyle name="Финансовый 4" xfId="5" xr:uid="{FEB0C382-F37E-48E2-8153-FD5DD12F5ED9}"/>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prom.uz/ads/zubilo-po-metallu-fatmax-stanley-4-18-332" TargetMode="External"/><Relationship Id="rId1" Type="http://schemas.openxmlformats.org/officeDocument/2006/relationships/hyperlink" Target="https://printers.uz/printer-mfu-epson-l3100.htm"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9525</xdr:colOff>
      <xdr:row>884</xdr:row>
      <xdr:rowOff>0</xdr:rowOff>
    </xdr:from>
    <xdr:to>
      <xdr:col>8</xdr:col>
      <xdr:colOff>665511</xdr:colOff>
      <xdr:row>884</xdr:row>
      <xdr:rowOff>0</xdr:rowOff>
    </xdr:to>
    <xdr:sp macro="" textlink="">
      <xdr:nvSpPr>
        <xdr:cNvPr id="2" name="Shape 4">
          <a:extLst>
            <a:ext uri="{FF2B5EF4-FFF2-40B4-BE49-F238E27FC236}">
              <a16:creationId xmlns:a16="http://schemas.microsoft.com/office/drawing/2014/main" id="{D18BAD88-163B-4692-A39F-920583FAB7C9}"/>
            </a:ext>
          </a:extLst>
        </xdr:cNvPr>
        <xdr:cNvSpPr/>
      </xdr:nvSpPr>
      <xdr:spPr>
        <a:xfrm>
          <a:off x="11591925" y="45748575"/>
          <a:ext cx="277053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884</xdr:row>
      <xdr:rowOff>0</xdr:rowOff>
    </xdr:from>
    <xdr:to>
      <xdr:col>8</xdr:col>
      <xdr:colOff>665511</xdr:colOff>
      <xdr:row>884</xdr:row>
      <xdr:rowOff>0</xdr:rowOff>
    </xdr:to>
    <xdr:sp macro="" textlink="">
      <xdr:nvSpPr>
        <xdr:cNvPr id="3" name="Shape 4">
          <a:extLst>
            <a:ext uri="{FF2B5EF4-FFF2-40B4-BE49-F238E27FC236}">
              <a16:creationId xmlns:a16="http://schemas.microsoft.com/office/drawing/2014/main" id="{A86115C7-81A7-4472-BDCF-2348103DBB85}"/>
            </a:ext>
          </a:extLst>
        </xdr:cNvPr>
        <xdr:cNvSpPr/>
      </xdr:nvSpPr>
      <xdr:spPr>
        <a:xfrm>
          <a:off x="11591925" y="45748575"/>
          <a:ext cx="277053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884</xdr:row>
      <xdr:rowOff>0</xdr:rowOff>
    </xdr:from>
    <xdr:to>
      <xdr:col>8</xdr:col>
      <xdr:colOff>665510</xdr:colOff>
      <xdr:row>884</xdr:row>
      <xdr:rowOff>0</xdr:rowOff>
    </xdr:to>
    <xdr:sp macro="" textlink="">
      <xdr:nvSpPr>
        <xdr:cNvPr id="4" name="Shape 4">
          <a:extLst>
            <a:ext uri="{FF2B5EF4-FFF2-40B4-BE49-F238E27FC236}">
              <a16:creationId xmlns:a16="http://schemas.microsoft.com/office/drawing/2014/main" id="{BDDC0CC7-DF56-4775-A175-1FE0379FD81A}"/>
            </a:ext>
          </a:extLst>
        </xdr:cNvPr>
        <xdr:cNvSpPr/>
      </xdr:nvSpPr>
      <xdr:spPr>
        <a:xfrm>
          <a:off x="11591925" y="45748575"/>
          <a:ext cx="277053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884</xdr:row>
      <xdr:rowOff>0</xdr:rowOff>
    </xdr:from>
    <xdr:to>
      <xdr:col>8</xdr:col>
      <xdr:colOff>665510</xdr:colOff>
      <xdr:row>884</xdr:row>
      <xdr:rowOff>0</xdr:rowOff>
    </xdr:to>
    <xdr:sp macro="" textlink="">
      <xdr:nvSpPr>
        <xdr:cNvPr id="5" name="Shape 4">
          <a:extLst>
            <a:ext uri="{FF2B5EF4-FFF2-40B4-BE49-F238E27FC236}">
              <a16:creationId xmlns:a16="http://schemas.microsoft.com/office/drawing/2014/main" id="{87598D8C-718B-4DFA-B059-7B68D2411F19}"/>
            </a:ext>
          </a:extLst>
        </xdr:cNvPr>
        <xdr:cNvSpPr/>
      </xdr:nvSpPr>
      <xdr:spPr>
        <a:xfrm>
          <a:off x="11591925" y="45748575"/>
          <a:ext cx="277053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883</xdr:row>
      <xdr:rowOff>0</xdr:rowOff>
    </xdr:from>
    <xdr:to>
      <xdr:col>8</xdr:col>
      <xdr:colOff>665511</xdr:colOff>
      <xdr:row>883</xdr:row>
      <xdr:rowOff>0</xdr:rowOff>
    </xdr:to>
    <xdr:sp macro="" textlink="">
      <xdr:nvSpPr>
        <xdr:cNvPr id="6" name="Shape 4">
          <a:extLst>
            <a:ext uri="{FF2B5EF4-FFF2-40B4-BE49-F238E27FC236}">
              <a16:creationId xmlns:a16="http://schemas.microsoft.com/office/drawing/2014/main" id="{B8036190-88FB-42BF-98E5-EE1FE6D079C3}"/>
            </a:ext>
          </a:extLst>
        </xdr:cNvPr>
        <xdr:cNvSpPr/>
      </xdr:nvSpPr>
      <xdr:spPr>
        <a:xfrm>
          <a:off x="11591925" y="45586650"/>
          <a:ext cx="277053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883</xdr:row>
      <xdr:rowOff>0</xdr:rowOff>
    </xdr:from>
    <xdr:to>
      <xdr:col>8</xdr:col>
      <xdr:colOff>665511</xdr:colOff>
      <xdr:row>883</xdr:row>
      <xdr:rowOff>0</xdr:rowOff>
    </xdr:to>
    <xdr:sp macro="" textlink="">
      <xdr:nvSpPr>
        <xdr:cNvPr id="7" name="Shape 4">
          <a:extLst>
            <a:ext uri="{FF2B5EF4-FFF2-40B4-BE49-F238E27FC236}">
              <a16:creationId xmlns:a16="http://schemas.microsoft.com/office/drawing/2014/main" id="{CA2A5D0D-7061-43FC-A481-AE0B73252BBE}"/>
            </a:ext>
          </a:extLst>
        </xdr:cNvPr>
        <xdr:cNvSpPr/>
      </xdr:nvSpPr>
      <xdr:spPr>
        <a:xfrm>
          <a:off x="11591925" y="45586650"/>
          <a:ext cx="2770534"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883</xdr:row>
      <xdr:rowOff>0</xdr:rowOff>
    </xdr:from>
    <xdr:to>
      <xdr:col>8</xdr:col>
      <xdr:colOff>665510</xdr:colOff>
      <xdr:row>883</xdr:row>
      <xdr:rowOff>0</xdr:rowOff>
    </xdr:to>
    <xdr:sp macro="" textlink="">
      <xdr:nvSpPr>
        <xdr:cNvPr id="8" name="Shape 4">
          <a:extLst>
            <a:ext uri="{FF2B5EF4-FFF2-40B4-BE49-F238E27FC236}">
              <a16:creationId xmlns:a16="http://schemas.microsoft.com/office/drawing/2014/main" id="{96050AE4-DE3E-490C-8624-0D2C974AD97B}"/>
            </a:ext>
          </a:extLst>
        </xdr:cNvPr>
        <xdr:cNvSpPr/>
      </xdr:nvSpPr>
      <xdr:spPr>
        <a:xfrm>
          <a:off x="11591925" y="45586650"/>
          <a:ext cx="277053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883</xdr:row>
      <xdr:rowOff>0</xdr:rowOff>
    </xdr:from>
    <xdr:to>
      <xdr:col>8</xdr:col>
      <xdr:colOff>665510</xdr:colOff>
      <xdr:row>883</xdr:row>
      <xdr:rowOff>0</xdr:rowOff>
    </xdr:to>
    <xdr:sp macro="" textlink="">
      <xdr:nvSpPr>
        <xdr:cNvPr id="9" name="Shape 4">
          <a:extLst>
            <a:ext uri="{FF2B5EF4-FFF2-40B4-BE49-F238E27FC236}">
              <a16:creationId xmlns:a16="http://schemas.microsoft.com/office/drawing/2014/main" id="{C3E4B049-664E-4756-A2BA-DB59EEF7568F}"/>
            </a:ext>
          </a:extLst>
        </xdr:cNvPr>
        <xdr:cNvSpPr/>
      </xdr:nvSpPr>
      <xdr:spPr>
        <a:xfrm>
          <a:off x="11591925" y="45586650"/>
          <a:ext cx="2770533"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877</xdr:row>
      <xdr:rowOff>0</xdr:rowOff>
    </xdr:from>
    <xdr:to>
      <xdr:col>6</xdr:col>
      <xdr:colOff>747855</xdr:colOff>
      <xdr:row>877</xdr:row>
      <xdr:rowOff>0</xdr:rowOff>
    </xdr:to>
    <xdr:sp macro="" textlink="">
      <xdr:nvSpPr>
        <xdr:cNvPr id="10" name="Shape 4">
          <a:extLst>
            <a:ext uri="{FF2B5EF4-FFF2-40B4-BE49-F238E27FC236}">
              <a16:creationId xmlns:a16="http://schemas.microsoft.com/office/drawing/2014/main" id="{A3B62451-0B6F-4782-B5DB-DF2D2E3A7911}"/>
            </a:ext>
          </a:extLst>
        </xdr:cNvPr>
        <xdr:cNvSpPr/>
      </xdr:nvSpPr>
      <xdr:spPr>
        <a:xfrm>
          <a:off x="11591925" y="44615100"/>
          <a:ext cx="738330"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877</xdr:row>
      <xdr:rowOff>0</xdr:rowOff>
    </xdr:from>
    <xdr:to>
      <xdr:col>6</xdr:col>
      <xdr:colOff>747855</xdr:colOff>
      <xdr:row>877</xdr:row>
      <xdr:rowOff>0</xdr:rowOff>
    </xdr:to>
    <xdr:sp macro="" textlink="">
      <xdr:nvSpPr>
        <xdr:cNvPr id="11" name="Shape 4">
          <a:extLst>
            <a:ext uri="{FF2B5EF4-FFF2-40B4-BE49-F238E27FC236}">
              <a16:creationId xmlns:a16="http://schemas.microsoft.com/office/drawing/2014/main" id="{D3DDF542-BB3B-4791-A838-85DC1E053C31}"/>
            </a:ext>
          </a:extLst>
        </xdr:cNvPr>
        <xdr:cNvSpPr/>
      </xdr:nvSpPr>
      <xdr:spPr>
        <a:xfrm>
          <a:off x="11591925" y="44615100"/>
          <a:ext cx="738330"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876</xdr:row>
      <xdr:rowOff>0</xdr:rowOff>
    </xdr:from>
    <xdr:to>
      <xdr:col>7</xdr:col>
      <xdr:colOff>708305</xdr:colOff>
      <xdr:row>876</xdr:row>
      <xdr:rowOff>0</xdr:rowOff>
    </xdr:to>
    <xdr:sp macro="" textlink="">
      <xdr:nvSpPr>
        <xdr:cNvPr id="12" name="Shape 3">
          <a:extLst>
            <a:ext uri="{FF2B5EF4-FFF2-40B4-BE49-F238E27FC236}">
              <a16:creationId xmlns:a16="http://schemas.microsoft.com/office/drawing/2014/main" id="{74C0055D-C883-473B-9452-F458036B7686}"/>
            </a:ext>
          </a:extLst>
        </xdr:cNvPr>
        <xdr:cNvSpPr/>
      </xdr:nvSpPr>
      <xdr:spPr>
        <a:xfrm>
          <a:off x="11591925" y="44453175"/>
          <a:ext cx="1689380" cy="0"/>
        </a:xfrm>
        <a:custGeom>
          <a:avLst/>
          <a:gdLst/>
          <a:ahLst/>
          <a:cxnLst/>
          <a:rect l="0" t="0" r="0" b="0"/>
          <a:pathLst>
            <a:path w="1647825">
              <a:moveTo>
                <a:pt x="0" y="0"/>
              </a:moveTo>
              <a:lnTo>
                <a:pt x="1647355"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877</xdr:row>
      <xdr:rowOff>0</xdr:rowOff>
    </xdr:from>
    <xdr:to>
      <xdr:col>6</xdr:col>
      <xdr:colOff>747854</xdr:colOff>
      <xdr:row>877</xdr:row>
      <xdr:rowOff>0</xdr:rowOff>
    </xdr:to>
    <xdr:sp macro="" textlink="">
      <xdr:nvSpPr>
        <xdr:cNvPr id="13" name="Shape 4">
          <a:extLst>
            <a:ext uri="{FF2B5EF4-FFF2-40B4-BE49-F238E27FC236}">
              <a16:creationId xmlns:a16="http://schemas.microsoft.com/office/drawing/2014/main" id="{DED9EF08-EFC5-45DB-9294-BD990942470D}"/>
            </a:ext>
          </a:extLst>
        </xdr:cNvPr>
        <xdr:cNvSpPr/>
      </xdr:nvSpPr>
      <xdr:spPr>
        <a:xfrm>
          <a:off x="11591925" y="44615100"/>
          <a:ext cx="738329"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877</xdr:row>
      <xdr:rowOff>0</xdr:rowOff>
    </xdr:from>
    <xdr:to>
      <xdr:col>6</xdr:col>
      <xdr:colOff>747854</xdr:colOff>
      <xdr:row>877</xdr:row>
      <xdr:rowOff>0</xdr:rowOff>
    </xdr:to>
    <xdr:sp macro="" textlink="">
      <xdr:nvSpPr>
        <xdr:cNvPr id="14" name="Shape 4">
          <a:extLst>
            <a:ext uri="{FF2B5EF4-FFF2-40B4-BE49-F238E27FC236}">
              <a16:creationId xmlns:a16="http://schemas.microsoft.com/office/drawing/2014/main" id="{AC9B23CD-FEF8-48D1-861E-6F517E8EEBBA}"/>
            </a:ext>
          </a:extLst>
        </xdr:cNvPr>
        <xdr:cNvSpPr/>
      </xdr:nvSpPr>
      <xdr:spPr>
        <a:xfrm>
          <a:off x="11591925" y="44615100"/>
          <a:ext cx="738329"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876</xdr:row>
      <xdr:rowOff>0</xdr:rowOff>
    </xdr:from>
    <xdr:to>
      <xdr:col>6</xdr:col>
      <xdr:colOff>747855</xdr:colOff>
      <xdr:row>876</xdr:row>
      <xdr:rowOff>0</xdr:rowOff>
    </xdr:to>
    <xdr:sp macro="" textlink="">
      <xdr:nvSpPr>
        <xdr:cNvPr id="15" name="Shape 4">
          <a:extLst>
            <a:ext uri="{FF2B5EF4-FFF2-40B4-BE49-F238E27FC236}">
              <a16:creationId xmlns:a16="http://schemas.microsoft.com/office/drawing/2014/main" id="{FB8643ED-2D2F-44F1-BB42-5E779FF263FC}"/>
            </a:ext>
          </a:extLst>
        </xdr:cNvPr>
        <xdr:cNvSpPr/>
      </xdr:nvSpPr>
      <xdr:spPr>
        <a:xfrm>
          <a:off x="11591925" y="44453175"/>
          <a:ext cx="738330"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876</xdr:row>
      <xdr:rowOff>0</xdr:rowOff>
    </xdr:from>
    <xdr:to>
      <xdr:col>6</xdr:col>
      <xdr:colOff>747855</xdr:colOff>
      <xdr:row>876</xdr:row>
      <xdr:rowOff>0</xdr:rowOff>
    </xdr:to>
    <xdr:sp macro="" textlink="">
      <xdr:nvSpPr>
        <xdr:cNvPr id="16" name="Shape 4">
          <a:extLst>
            <a:ext uri="{FF2B5EF4-FFF2-40B4-BE49-F238E27FC236}">
              <a16:creationId xmlns:a16="http://schemas.microsoft.com/office/drawing/2014/main" id="{431B3E88-3762-4D32-81E6-C2FF9C18CE42}"/>
            </a:ext>
          </a:extLst>
        </xdr:cNvPr>
        <xdr:cNvSpPr/>
      </xdr:nvSpPr>
      <xdr:spPr>
        <a:xfrm>
          <a:off x="11591925" y="44453175"/>
          <a:ext cx="738330"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874</xdr:row>
      <xdr:rowOff>0</xdr:rowOff>
    </xdr:from>
    <xdr:to>
      <xdr:col>7</xdr:col>
      <xdr:colOff>708305</xdr:colOff>
      <xdr:row>874</xdr:row>
      <xdr:rowOff>0</xdr:rowOff>
    </xdr:to>
    <xdr:sp macro="" textlink="">
      <xdr:nvSpPr>
        <xdr:cNvPr id="17" name="Shape 3">
          <a:extLst>
            <a:ext uri="{FF2B5EF4-FFF2-40B4-BE49-F238E27FC236}">
              <a16:creationId xmlns:a16="http://schemas.microsoft.com/office/drawing/2014/main" id="{B9F18806-F867-41D8-8D78-53A88AEC4027}"/>
            </a:ext>
          </a:extLst>
        </xdr:cNvPr>
        <xdr:cNvSpPr/>
      </xdr:nvSpPr>
      <xdr:spPr>
        <a:xfrm>
          <a:off x="11591925" y="44129325"/>
          <a:ext cx="1689380" cy="0"/>
        </a:xfrm>
        <a:custGeom>
          <a:avLst/>
          <a:gdLst/>
          <a:ahLst/>
          <a:cxnLst/>
          <a:rect l="0" t="0" r="0" b="0"/>
          <a:pathLst>
            <a:path w="1647825">
              <a:moveTo>
                <a:pt x="0" y="0"/>
              </a:moveTo>
              <a:lnTo>
                <a:pt x="1647355"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876</xdr:row>
      <xdr:rowOff>0</xdr:rowOff>
    </xdr:from>
    <xdr:to>
      <xdr:col>6</xdr:col>
      <xdr:colOff>747854</xdr:colOff>
      <xdr:row>876</xdr:row>
      <xdr:rowOff>0</xdr:rowOff>
    </xdr:to>
    <xdr:sp macro="" textlink="">
      <xdr:nvSpPr>
        <xdr:cNvPr id="18" name="Shape 4">
          <a:extLst>
            <a:ext uri="{FF2B5EF4-FFF2-40B4-BE49-F238E27FC236}">
              <a16:creationId xmlns:a16="http://schemas.microsoft.com/office/drawing/2014/main" id="{C7200BD6-AE87-48F5-AD3E-D498A4A2D531}"/>
            </a:ext>
          </a:extLst>
        </xdr:cNvPr>
        <xdr:cNvSpPr/>
      </xdr:nvSpPr>
      <xdr:spPr>
        <a:xfrm>
          <a:off x="11591925" y="44453175"/>
          <a:ext cx="738329"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6</xdr:col>
      <xdr:colOff>9525</xdr:colOff>
      <xdr:row>876</xdr:row>
      <xdr:rowOff>0</xdr:rowOff>
    </xdr:from>
    <xdr:to>
      <xdr:col>6</xdr:col>
      <xdr:colOff>747854</xdr:colOff>
      <xdr:row>876</xdr:row>
      <xdr:rowOff>0</xdr:rowOff>
    </xdr:to>
    <xdr:sp macro="" textlink="">
      <xdr:nvSpPr>
        <xdr:cNvPr id="19" name="Shape 4">
          <a:extLst>
            <a:ext uri="{FF2B5EF4-FFF2-40B4-BE49-F238E27FC236}">
              <a16:creationId xmlns:a16="http://schemas.microsoft.com/office/drawing/2014/main" id="{66906089-92D2-48E1-ADC1-763745F2746D}"/>
            </a:ext>
          </a:extLst>
        </xdr:cNvPr>
        <xdr:cNvSpPr/>
      </xdr:nvSpPr>
      <xdr:spPr>
        <a:xfrm>
          <a:off x="11591925" y="44453175"/>
          <a:ext cx="738329" cy="0"/>
        </a:xfrm>
        <a:custGeom>
          <a:avLst/>
          <a:gdLst/>
          <a:ahLst/>
          <a:cxnLst/>
          <a:rect l="0" t="0" r="0" b="0"/>
          <a:pathLst>
            <a:path w="708025">
              <a:moveTo>
                <a:pt x="0" y="0"/>
              </a:moveTo>
              <a:lnTo>
                <a:pt x="707752" y="0"/>
              </a:lnTo>
            </a:path>
          </a:pathLst>
        </a:custGeom>
        <a:ln w="3175">
          <a:solidFill>
            <a:srgbClr val="000000"/>
          </a:solidFill>
        </a:ln>
      </xdr:spPr>
      <xdr:txBody>
        <a:bodyPr/>
        <a:lstStyle/>
        <a:p>
          <a:endParaRPr lang="ru-RU"/>
        </a:p>
      </xdr:txBody>
    </xdr:sp>
    <xdr:clientData/>
  </xdr:twoCellAnchor>
  <xdr:twoCellAnchor editAs="oneCell">
    <xdr:from>
      <xdr:col>2</xdr:col>
      <xdr:colOff>0</xdr:colOff>
      <xdr:row>1282</xdr:row>
      <xdr:rowOff>0</xdr:rowOff>
    </xdr:from>
    <xdr:to>
      <xdr:col>2</xdr:col>
      <xdr:colOff>304800</xdr:colOff>
      <xdr:row>1321</xdr:row>
      <xdr:rowOff>261531</xdr:rowOff>
    </xdr:to>
    <xdr:sp macro="" textlink="">
      <xdr:nvSpPr>
        <xdr:cNvPr id="20"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E243A6FE-8D3D-44D9-B1B3-D59BE8B0432C}"/>
            </a:ext>
          </a:extLst>
        </xdr:cNvPr>
        <xdr:cNvSpPr>
          <a:spLocks noChangeAspect="1" noChangeArrowheads="1"/>
        </xdr:cNvSpPr>
      </xdr:nvSpPr>
      <xdr:spPr bwMode="auto">
        <a:xfrm>
          <a:off x="4457700" y="0"/>
          <a:ext cx="304800" cy="18712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1435</xdr:row>
      <xdr:rowOff>358774</xdr:rowOff>
    </xdr:to>
    <xdr:sp macro="" textlink="">
      <xdr:nvSpPr>
        <xdr:cNvPr id="21"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EBC13CA3-2C05-4723-B9B1-3AF30A389C24}"/>
            </a:ext>
          </a:extLst>
        </xdr:cNvPr>
        <xdr:cNvSpPr>
          <a:spLocks noChangeAspect="1" noChangeArrowheads="1"/>
        </xdr:cNvSpPr>
      </xdr:nvSpPr>
      <xdr:spPr bwMode="auto">
        <a:xfrm>
          <a:off x="4362450" y="9791700"/>
          <a:ext cx="304800" cy="2644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1435</xdr:row>
      <xdr:rowOff>195337</xdr:rowOff>
    </xdr:to>
    <xdr:sp macro="" textlink="">
      <xdr:nvSpPr>
        <xdr:cNvPr id="22"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DB90C1C1-D2DA-4194-9C2A-B50C5A6CE2C5}"/>
            </a:ext>
          </a:extLst>
        </xdr:cNvPr>
        <xdr:cNvSpPr>
          <a:spLocks noChangeAspect="1" noChangeArrowheads="1"/>
        </xdr:cNvSpPr>
      </xdr:nvSpPr>
      <xdr:spPr bwMode="auto">
        <a:xfrm>
          <a:off x="4362450" y="9791700"/>
          <a:ext cx="304800" cy="2481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1435</xdr:row>
      <xdr:rowOff>224063</xdr:rowOff>
    </xdr:to>
    <xdr:sp macro="" textlink="">
      <xdr:nvSpPr>
        <xdr:cNvPr id="23"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B4910937-0009-4072-813B-38A7049DCAA1}"/>
            </a:ext>
          </a:extLst>
        </xdr:cNvPr>
        <xdr:cNvSpPr>
          <a:spLocks noChangeAspect="1" noChangeArrowheads="1"/>
        </xdr:cNvSpPr>
      </xdr:nvSpPr>
      <xdr:spPr bwMode="auto">
        <a:xfrm>
          <a:off x="4362450" y="9791700"/>
          <a:ext cx="304800" cy="251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1435</xdr:row>
      <xdr:rowOff>366938</xdr:rowOff>
    </xdr:to>
    <xdr:sp macro="" textlink="">
      <xdr:nvSpPr>
        <xdr:cNvPr id="24"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FE6AD82B-383D-4CC4-9DE4-872FDD86CE68}"/>
            </a:ext>
          </a:extLst>
        </xdr:cNvPr>
        <xdr:cNvSpPr>
          <a:spLocks noChangeAspect="1" noChangeArrowheads="1"/>
        </xdr:cNvSpPr>
      </xdr:nvSpPr>
      <xdr:spPr bwMode="auto">
        <a:xfrm>
          <a:off x="4362450" y="9791700"/>
          <a:ext cx="304800" cy="2652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1433</xdr:row>
      <xdr:rowOff>164193</xdr:rowOff>
    </xdr:to>
    <xdr:sp macro="" textlink="">
      <xdr:nvSpPr>
        <xdr:cNvPr id="25"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F3F5C277-6950-482D-AE55-1D581058643E}"/>
            </a:ext>
          </a:extLst>
        </xdr:cNvPr>
        <xdr:cNvSpPr>
          <a:spLocks noChangeAspect="1" noChangeArrowheads="1"/>
        </xdr:cNvSpPr>
      </xdr:nvSpPr>
      <xdr:spPr bwMode="auto">
        <a:xfrm>
          <a:off x="4362450" y="9791700"/>
          <a:ext cx="304800" cy="20691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1442</xdr:row>
      <xdr:rowOff>136071</xdr:rowOff>
    </xdr:to>
    <xdr:sp macro="" textlink="">
      <xdr:nvSpPr>
        <xdr:cNvPr id="26"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816CF647-8393-4DFE-AD04-6671BB85B23C}"/>
            </a:ext>
          </a:extLst>
        </xdr:cNvPr>
        <xdr:cNvSpPr>
          <a:spLocks noChangeAspect="1" noChangeArrowheads="1"/>
        </xdr:cNvSpPr>
      </xdr:nvSpPr>
      <xdr:spPr bwMode="auto">
        <a:xfrm>
          <a:off x="4362450" y="9791700"/>
          <a:ext cx="304800" cy="3769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1441</xdr:row>
      <xdr:rowOff>167367</xdr:rowOff>
    </xdr:to>
    <xdr:sp macro="" textlink="">
      <xdr:nvSpPr>
        <xdr:cNvPr id="27"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4ED3FC79-D970-4B05-B8C2-79FA6FBAE1AA}"/>
            </a:ext>
          </a:extLst>
        </xdr:cNvPr>
        <xdr:cNvSpPr>
          <a:spLocks noChangeAspect="1" noChangeArrowheads="1"/>
        </xdr:cNvSpPr>
      </xdr:nvSpPr>
      <xdr:spPr bwMode="auto">
        <a:xfrm>
          <a:off x="4362450" y="9791700"/>
          <a:ext cx="304800" cy="360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1442</xdr:row>
      <xdr:rowOff>16176</xdr:rowOff>
    </xdr:to>
    <xdr:sp macro="" textlink="">
      <xdr:nvSpPr>
        <xdr:cNvPr id="28"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D6AD5147-66AE-4646-8BA3-20F5AA984214}"/>
            </a:ext>
          </a:extLst>
        </xdr:cNvPr>
        <xdr:cNvSpPr>
          <a:spLocks noChangeAspect="1" noChangeArrowheads="1"/>
        </xdr:cNvSpPr>
      </xdr:nvSpPr>
      <xdr:spPr bwMode="auto">
        <a:xfrm>
          <a:off x="4362450" y="9791700"/>
          <a:ext cx="304800" cy="36492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1442</xdr:row>
      <xdr:rowOff>144235</xdr:rowOff>
    </xdr:to>
    <xdr:sp macro="" textlink="">
      <xdr:nvSpPr>
        <xdr:cNvPr id="29"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B15EA7FF-B15C-4C1A-A9FE-F4108EC79CF2}"/>
            </a:ext>
          </a:extLst>
        </xdr:cNvPr>
        <xdr:cNvSpPr>
          <a:spLocks noChangeAspect="1" noChangeArrowheads="1"/>
        </xdr:cNvSpPr>
      </xdr:nvSpPr>
      <xdr:spPr bwMode="auto">
        <a:xfrm>
          <a:off x="4362450" y="9791700"/>
          <a:ext cx="304800" cy="3777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1423</xdr:row>
      <xdr:rowOff>0</xdr:rowOff>
    </xdr:from>
    <xdr:to>
      <xdr:col>2</xdr:col>
      <xdr:colOff>304800</xdr:colOff>
      <xdr:row>1433</xdr:row>
      <xdr:rowOff>247196</xdr:rowOff>
    </xdr:to>
    <xdr:sp macro="" textlink="">
      <xdr:nvSpPr>
        <xdr:cNvPr id="30"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B3529498-0AC2-4AA0-A8C3-AB175B6644E3}"/>
            </a:ext>
          </a:extLst>
        </xdr:cNvPr>
        <xdr:cNvSpPr>
          <a:spLocks noChangeAspect="1" noChangeArrowheads="1"/>
        </xdr:cNvSpPr>
      </xdr:nvSpPr>
      <xdr:spPr bwMode="auto">
        <a:xfrm>
          <a:off x="4362450" y="9791700"/>
          <a:ext cx="304800" cy="2152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1423</xdr:row>
      <xdr:rowOff>0</xdr:rowOff>
    </xdr:from>
    <xdr:ext cx="304800" cy="2673804"/>
    <xdr:sp macro="" textlink="">
      <xdr:nvSpPr>
        <xdr:cNvPr id="31"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8E02526D-1C40-42A3-AC2B-FC7D056C2664}"/>
            </a:ext>
          </a:extLst>
        </xdr:cNvPr>
        <xdr:cNvSpPr>
          <a:spLocks noChangeAspect="1" noChangeArrowheads="1"/>
        </xdr:cNvSpPr>
      </xdr:nvSpPr>
      <xdr:spPr bwMode="auto">
        <a:xfrm>
          <a:off x="4362450" y="9791700"/>
          <a:ext cx="304800" cy="2673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1423</xdr:row>
      <xdr:rowOff>0</xdr:rowOff>
    </xdr:from>
    <xdr:ext cx="304800" cy="2514600"/>
    <xdr:sp macro="" textlink="">
      <xdr:nvSpPr>
        <xdr:cNvPr id="32"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E5CDAD3E-6D6C-47A4-8669-A68BCFE5B964}"/>
            </a:ext>
          </a:extLst>
        </xdr:cNvPr>
        <xdr:cNvSpPr>
          <a:spLocks noChangeAspect="1" noChangeArrowheads="1"/>
        </xdr:cNvSpPr>
      </xdr:nvSpPr>
      <xdr:spPr bwMode="auto">
        <a:xfrm>
          <a:off x="4362450" y="9791700"/>
          <a:ext cx="304800"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1423</xdr:row>
      <xdr:rowOff>0</xdr:rowOff>
    </xdr:from>
    <xdr:ext cx="304800" cy="2548618"/>
    <xdr:sp macro="" textlink="">
      <xdr:nvSpPr>
        <xdr:cNvPr id="33"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74A2BDAC-A797-4C9A-81D5-73434BC8AAFE}"/>
            </a:ext>
          </a:extLst>
        </xdr:cNvPr>
        <xdr:cNvSpPr>
          <a:spLocks noChangeAspect="1" noChangeArrowheads="1"/>
        </xdr:cNvSpPr>
      </xdr:nvSpPr>
      <xdr:spPr bwMode="auto">
        <a:xfrm>
          <a:off x="4362450" y="9791700"/>
          <a:ext cx="304800" cy="254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1423</xdr:row>
      <xdr:rowOff>0</xdr:rowOff>
    </xdr:from>
    <xdr:ext cx="304800" cy="2681968"/>
    <xdr:sp macro="" textlink="">
      <xdr:nvSpPr>
        <xdr:cNvPr id="34" name="AutoShape 4" descr="Зубило по металлу &quot;FatMax™&quot; STANLEY 4-18-332">
          <a:hlinkClick xmlns:r="http://schemas.openxmlformats.org/officeDocument/2006/relationships" r:id="rId2"/>
          <a:extLst>
            <a:ext uri="{FF2B5EF4-FFF2-40B4-BE49-F238E27FC236}">
              <a16:creationId xmlns:a16="http://schemas.microsoft.com/office/drawing/2014/main" id="{B6803DCF-F288-4E00-BA65-9B555D6ACD82}"/>
            </a:ext>
          </a:extLst>
        </xdr:cNvPr>
        <xdr:cNvSpPr>
          <a:spLocks noChangeAspect="1" noChangeArrowheads="1"/>
        </xdr:cNvSpPr>
      </xdr:nvSpPr>
      <xdr:spPr bwMode="auto">
        <a:xfrm>
          <a:off x="4362450" y="9791700"/>
          <a:ext cx="304800" cy="2681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1423</xdr:row>
      <xdr:rowOff>0</xdr:rowOff>
    </xdr:from>
    <xdr:ext cx="304800" cy="2107746"/>
    <xdr:sp macro="" textlink="">
      <xdr:nvSpPr>
        <xdr:cNvPr id="35" name="AutoShape 1" descr="data:image/png;base64,iVBORw0KGgoAAAANSUhEUgAAACAAAAAdCAMAAAD8QJ61AAAANlBMVEVHcEwmJiYAAAACAgINDQ0NDQ0AAAAEBAQaGholJSUbGxsSEhIlJSVDQ0MdHR0HBwcaGhpzc3PFIGI/AAAAEnRSTlMAc/+X2ygywb9a//+pYA4W6AffqgmHAAAAi0lEQVR4AWKAAECvc5DDIAhFUfTx8AMW+cj+N1ttUlIFGTTGM76Da9gw+GUncQcy2WPgceL/CEyoTD+wVQ1ufpC5km4QWIUmmC1O7Iy7+NeQR1zSwBIRDQbMdaApjYNALsMAqhgHwIOB5ku6BSt3sYO7FdBSHFEaoCtF8SFEBwVfjuIaQleDzK6MzRuP9wt/napHiQAAAABJRU5ErkJggg==">
          <a:hlinkClick xmlns:r="http://schemas.openxmlformats.org/officeDocument/2006/relationships" r:id="rId1"/>
          <a:extLst>
            <a:ext uri="{FF2B5EF4-FFF2-40B4-BE49-F238E27FC236}">
              <a16:creationId xmlns:a16="http://schemas.microsoft.com/office/drawing/2014/main" id="{586E5F09-E334-41CB-BA98-E337EB755F82}"/>
            </a:ext>
          </a:extLst>
        </xdr:cNvPr>
        <xdr:cNvSpPr>
          <a:spLocks noChangeAspect="1" noChangeArrowheads="1"/>
        </xdr:cNvSpPr>
      </xdr:nvSpPr>
      <xdr:spPr bwMode="auto">
        <a:xfrm>
          <a:off x="4362450" y="9791700"/>
          <a:ext cx="304800" cy="2107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072;&#1080;&#1088;.com.ua/katalog_elektrodvigatelei_air/air-112m2-7-5-kvt-3000-ob-min/" TargetMode="External"/><Relationship Id="rId2" Type="http://schemas.openxmlformats.org/officeDocument/2006/relationships/hyperlink" Target="https://elektrofarfor.com/p109103740-kryuk-dlya-izolyatorov.html" TargetMode="External"/><Relationship Id="rId1" Type="http://schemas.openxmlformats.org/officeDocument/2006/relationships/hyperlink" Target="http://docs.cntd.ru/document/120010095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860"/>
  <sheetViews>
    <sheetView tabSelected="1" topLeftCell="A1722" zoomScale="130" zoomScaleNormal="130" workbookViewId="0">
      <selection activeCell="G1622" sqref="G1622"/>
    </sheetView>
  </sheetViews>
  <sheetFormatPr defaultRowHeight="15"/>
  <cols>
    <col min="1" max="1" width="5" bestFit="1" customWidth="1"/>
    <col min="2" max="2" width="64.42578125" customWidth="1"/>
    <col min="3" max="3" width="50.28515625" customWidth="1"/>
    <col min="4" max="4" width="9.140625" customWidth="1"/>
    <col min="5" max="5" width="11.5703125" customWidth="1"/>
    <col min="6" max="6" width="15.28515625" customWidth="1"/>
    <col min="7" max="7" width="14.85546875" customWidth="1"/>
    <col min="8" max="8" width="17" customWidth="1"/>
    <col min="9" max="9" width="16.28515625" customWidth="1"/>
    <col min="10" max="10" width="10.5703125" bestFit="1" customWidth="1"/>
    <col min="14" max="14" width="66.42578125" bestFit="1" customWidth="1"/>
  </cols>
  <sheetData>
    <row r="1" spans="1:10" s="1" customFormat="1" ht="22.5">
      <c r="B1" s="2"/>
      <c r="C1" s="2"/>
      <c r="G1" s="270" t="s">
        <v>0</v>
      </c>
      <c r="H1" s="270"/>
      <c r="I1" s="270"/>
    </row>
    <row r="2" spans="1:10" s="1" customFormat="1" ht="22.5">
      <c r="B2" s="2"/>
      <c r="C2" s="2"/>
      <c r="G2" s="270" t="s">
        <v>1</v>
      </c>
      <c r="H2" s="270"/>
      <c r="I2" s="270"/>
    </row>
    <row r="3" spans="1:10" s="1" customFormat="1" ht="22.5">
      <c r="B3" s="2"/>
      <c r="C3" s="2"/>
      <c r="G3" s="270" t="s">
        <v>2</v>
      </c>
      <c r="H3" s="270"/>
      <c r="I3" s="270"/>
    </row>
    <row r="4" spans="1:10" s="1" customFormat="1" ht="22.5">
      <c r="B4" s="2"/>
      <c r="C4" s="2"/>
      <c r="G4" s="270" t="s">
        <v>3</v>
      </c>
      <c r="H4" s="270"/>
      <c r="I4" s="270"/>
    </row>
    <row r="5" spans="1:10" s="1" customFormat="1" ht="12.75">
      <c r="B5" s="2"/>
      <c r="C5" s="2"/>
      <c r="G5" s="2"/>
    </row>
    <row r="6" spans="1:10" s="1" customFormat="1" ht="25.5">
      <c r="A6" s="271" t="s">
        <v>4</v>
      </c>
      <c r="B6" s="271"/>
      <c r="C6" s="271"/>
      <c r="D6" s="271"/>
      <c r="E6" s="271"/>
      <c r="F6" s="271"/>
      <c r="G6" s="271"/>
      <c r="H6" s="271"/>
      <c r="I6" s="271"/>
    </row>
    <row r="7" spans="1:10" s="1" customFormat="1" ht="57.75" customHeight="1">
      <c r="A7" s="83" t="s">
        <v>624</v>
      </c>
      <c r="B7" s="83" t="s">
        <v>625</v>
      </c>
      <c r="C7" s="83" t="s">
        <v>627</v>
      </c>
      <c r="D7" s="83" t="s">
        <v>626</v>
      </c>
      <c r="E7" s="83" t="s">
        <v>629</v>
      </c>
      <c r="F7" s="83" t="s">
        <v>628</v>
      </c>
      <c r="G7" s="83" t="s">
        <v>630</v>
      </c>
      <c r="H7" s="83" t="s">
        <v>631</v>
      </c>
      <c r="I7" s="83" t="s">
        <v>632</v>
      </c>
      <c r="J7" s="83" t="s">
        <v>633</v>
      </c>
    </row>
    <row r="8" spans="1:10" ht="15.75" customHeight="1">
      <c r="A8" s="261" t="s">
        <v>5</v>
      </c>
      <c r="B8" s="262"/>
      <c r="C8" s="262"/>
      <c r="D8" s="262"/>
      <c r="E8" s="262"/>
      <c r="F8" s="262"/>
      <c r="G8" s="262"/>
      <c r="H8" s="262"/>
      <c r="I8" s="262"/>
      <c r="J8" s="262"/>
    </row>
    <row r="9" spans="1:10" ht="114.75">
      <c r="A9" s="3">
        <v>1</v>
      </c>
      <c r="B9" s="4" t="s">
        <v>6</v>
      </c>
      <c r="C9" s="4" t="s">
        <v>7</v>
      </c>
      <c r="D9" s="4" t="s">
        <v>8</v>
      </c>
      <c r="E9" s="5">
        <v>33</v>
      </c>
      <c r="F9" s="5">
        <f t="shared" ref="F9:F40" si="0">G9+H9+I9+J9</f>
        <v>20</v>
      </c>
      <c r="G9" s="5"/>
      <c r="H9" s="5"/>
      <c r="I9" s="5">
        <v>20</v>
      </c>
      <c r="J9" s="5"/>
    </row>
    <row r="10" spans="1:10" ht="178.5">
      <c r="A10" s="3">
        <f t="shared" ref="A10:A40" si="1">A9+1</f>
        <v>2</v>
      </c>
      <c r="B10" s="4" t="s">
        <v>9</v>
      </c>
      <c r="C10" s="4" t="s">
        <v>10</v>
      </c>
      <c r="D10" s="4" t="s">
        <v>8</v>
      </c>
      <c r="E10" s="5">
        <v>0.5</v>
      </c>
      <c r="F10" s="5">
        <f t="shared" si="0"/>
        <v>1.5</v>
      </c>
      <c r="G10" s="5"/>
      <c r="H10" s="5">
        <v>0.5</v>
      </c>
      <c r="I10" s="5">
        <v>0.5</v>
      </c>
      <c r="J10" s="5">
        <v>0.5</v>
      </c>
    </row>
    <row r="11" spans="1:10" ht="178.5">
      <c r="A11" s="3">
        <f t="shared" si="1"/>
        <v>3</v>
      </c>
      <c r="B11" s="4" t="s">
        <v>11</v>
      </c>
      <c r="C11" s="4" t="s">
        <v>12</v>
      </c>
      <c r="D11" s="4" t="s">
        <v>8</v>
      </c>
      <c r="E11" s="5">
        <v>1</v>
      </c>
      <c r="F11" s="5">
        <f t="shared" si="0"/>
        <v>2.5</v>
      </c>
      <c r="G11" s="5"/>
      <c r="H11" s="5">
        <v>1</v>
      </c>
      <c r="I11" s="5">
        <v>1</v>
      </c>
      <c r="J11" s="5">
        <v>0.5</v>
      </c>
    </row>
    <row r="12" spans="1:10" ht="127.5">
      <c r="A12" s="3">
        <f t="shared" si="1"/>
        <v>4</v>
      </c>
      <c r="B12" s="4" t="s">
        <v>13</v>
      </c>
      <c r="C12" s="4" t="s">
        <v>14</v>
      </c>
      <c r="D12" s="4" t="s">
        <v>15</v>
      </c>
      <c r="E12" s="5"/>
      <c r="F12" s="5">
        <f t="shared" si="0"/>
        <v>200</v>
      </c>
      <c r="G12" s="5">
        <v>50</v>
      </c>
      <c r="H12" s="5">
        <v>100</v>
      </c>
      <c r="I12" s="5">
        <v>50</v>
      </c>
      <c r="J12" s="5"/>
    </row>
    <row r="13" spans="1:10" ht="89.25">
      <c r="A13" s="3">
        <f t="shared" si="1"/>
        <v>5</v>
      </c>
      <c r="B13" s="4" t="s">
        <v>16</v>
      </c>
      <c r="C13" s="4" t="s">
        <v>17</v>
      </c>
      <c r="D13" s="4" t="s">
        <v>15</v>
      </c>
      <c r="E13" s="5">
        <v>1400</v>
      </c>
      <c r="F13" s="5">
        <f t="shared" si="0"/>
        <v>1200</v>
      </c>
      <c r="G13" s="5"/>
      <c r="H13" s="5">
        <v>500</v>
      </c>
      <c r="I13" s="5">
        <v>500</v>
      </c>
      <c r="J13" s="5">
        <v>200</v>
      </c>
    </row>
    <row r="14" spans="1:10" ht="204">
      <c r="A14" s="3">
        <f t="shared" si="1"/>
        <v>6</v>
      </c>
      <c r="B14" s="4" t="s">
        <v>18</v>
      </c>
      <c r="C14" s="4" t="s">
        <v>19</v>
      </c>
      <c r="D14" s="4" t="s">
        <v>15</v>
      </c>
      <c r="E14" s="5"/>
      <c r="F14" s="5">
        <f t="shared" si="0"/>
        <v>6</v>
      </c>
      <c r="G14" s="5"/>
      <c r="H14" s="5">
        <v>4</v>
      </c>
      <c r="I14" s="5">
        <v>2</v>
      </c>
      <c r="J14" s="5"/>
    </row>
    <row r="15" spans="1:10" ht="369.75">
      <c r="A15" s="3">
        <f t="shared" si="1"/>
        <v>7</v>
      </c>
      <c r="B15" s="4" t="s">
        <v>20</v>
      </c>
      <c r="C15" s="4" t="s">
        <v>21</v>
      </c>
      <c r="D15" s="4"/>
      <c r="E15" s="5"/>
      <c r="F15" s="5">
        <f t="shared" si="0"/>
        <v>5</v>
      </c>
      <c r="G15" s="5">
        <v>5</v>
      </c>
      <c r="H15" s="5"/>
      <c r="I15" s="5"/>
      <c r="J15" s="5"/>
    </row>
    <row r="16" spans="1:10" ht="89.25">
      <c r="A16" s="3">
        <f t="shared" si="1"/>
        <v>8</v>
      </c>
      <c r="B16" s="6" t="s">
        <v>22</v>
      </c>
      <c r="C16" s="6" t="s">
        <v>23</v>
      </c>
      <c r="D16" s="6" t="s">
        <v>15</v>
      </c>
      <c r="E16" s="7"/>
      <c r="F16" s="5">
        <f t="shared" si="0"/>
        <v>100</v>
      </c>
      <c r="G16" s="7"/>
      <c r="H16" s="7">
        <v>80</v>
      </c>
      <c r="I16" s="7">
        <v>20</v>
      </c>
      <c r="J16" s="7"/>
    </row>
    <row r="17" spans="1:10" ht="76.5">
      <c r="A17" s="3">
        <f t="shared" si="1"/>
        <v>9</v>
      </c>
      <c r="B17" s="4" t="s">
        <v>24</v>
      </c>
      <c r="C17" s="4" t="s">
        <v>25</v>
      </c>
      <c r="D17" s="4" t="s">
        <v>8</v>
      </c>
      <c r="E17" s="5">
        <v>50</v>
      </c>
      <c r="F17" s="5">
        <f t="shared" si="0"/>
        <v>80</v>
      </c>
      <c r="G17" s="5"/>
      <c r="H17" s="5">
        <v>50</v>
      </c>
      <c r="I17" s="5">
        <v>30</v>
      </c>
      <c r="J17" s="5"/>
    </row>
    <row r="18" spans="1:10" ht="204">
      <c r="A18" s="3">
        <f t="shared" si="1"/>
        <v>10</v>
      </c>
      <c r="B18" s="4" t="s">
        <v>26</v>
      </c>
      <c r="C18" s="4" t="s">
        <v>27</v>
      </c>
      <c r="D18" s="4" t="s">
        <v>15</v>
      </c>
      <c r="E18" s="5">
        <v>1000</v>
      </c>
      <c r="F18" s="5">
        <f t="shared" si="0"/>
        <v>5000</v>
      </c>
      <c r="G18" s="5">
        <v>5000</v>
      </c>
      <c r="H18" s="5"/>
      <c r="I18" s="5"/>
      <c r="J18" s="5"/>
    </row>
    <row r="19" spans="1:10" ht="102">
      <c r="A19" s="3">
        <f t="shared" si="1"/>
        <v>11</v>
      </c>
      <c r="B19" s="4" t="s">
        <v>28</v>
      </c>
      <c r="C19" s="4" t="s">
        <v>29</v>
      </c>
      <c r="D19" s="4" t="s">
        <v>30</v>
      </c>
      <c r="E19" s="5"/>
      <c r="F19" s="5">
        <f t="shared" si="0"/>
        <v>600</v>
      </c>
      <c r="G19" s="5"/>
      <c r="H19" s="5">
        <v>400</v>
      </c>
      <c r="I19" s="5">
        <v>200</v>
      </c>
      <c r="J19" s="5"/>
    </row>
    <row r="20" spans="1:10" ht="153">
      <c r="A20" s="3">
        <f t="shared" si="1"/>
        <v>12</v>
      </c>
      <c r="B20" s="4" t="s">
        <v>31</v>
      </c>
      <c r="C20" s="4" t="s">
        <v>32</v>
      </c>
      <c r="D20" s="4" t="s">
        <v>30</v>
      </c>
      <c r="E20" s="5"/>
      <c r="F20" s="5">
        <f t="shared" si="0"/>
        <v>4</v>
      </c>
      <c r="G20" s="5"/>
      <c r="H20" s="5">
        <v>2</v>
      </c>
      <c r="I20" s="5">
        <v>2</v>
      </c>
      <c r="J20" s="5"/>
    </row>
    <row r="21" spans="1:10" ht="102">
      <c r="A21" s="3">
        <f t="shared" si="1"/>
        <v>13</v>
      </c>
      <c r="B21" s="4" t="s">
        <v>33</v>
      </c>
      <c r="C21" s="4" t="s">
        <v>34</v>
      </c>
      <c r="D21" s="4" t="s">
        <v>35</v>
      </c>
      <c r="E21" s="5"/>
      <c r="F21" s="5">
        <f t="shared" si="0"/>
        <v>1200</v>
      </c>
      <c r="G21" s="5"/>
      <c r="H21" s="5">
        <v>600</v>
      </c>
      <c r="I21" s="5">
        <v>600</v>
      </c>
      <c r="J21" s="5"/>
    </row>
    <row r="22" spans="1:10" ht="153">
      <c r="A22" s="3">
        <f>A21+1</f>
        <v>14</v>
      </c>
      <c r="B22" s="4" t="s">
        <v>36</v>
      </c>
      <c r="C22" s="4" t="s">
        <v>37</v>
      </c>
      <c r="D22" s="4" t="s">
        <v>35</v>
      </c>
      <c r="E22" s="5">
        <v>200</v>
      </c>
      <c r="F22" s="5">
        <f t="shared" si="0"/>
        <v>150</v>
      </c>
      <c r="G22" s="5"/>
      <c r="H22" s="5"/>
      <c r="I22" s="5">
        <v>150</v>
      </c>
      <c r="J22" s="5"/>
    </row>
    <row r="23" spans="1:10" ht="165.75">
      <c r="A23" s="3">
        <f t="shared" si="1"/>
        <v>15</v>
      </c>
      <c r="B23" s="4" t="s">
        <v>38</v>
      </c>
      <c r="C23" s="4" t="s">
        <v>39</v>
      </c>
      <c r="D23" s="4" t="s">
        <v>35</v>
      </c>
      <c r="E23" s="5">
        <v>200</v>
      </c>
      <c r="F23" s="5">
        <f t="shared" si="0"/>
        <v>200</v>
      </c>
      <c r="G23" s="5"/>
      <c r="H23" s="5"/>
      <c r="I23" s="5">
        <v>200</v>
      </c>
      <c r="J23" s="5"/>
    </row>
    <row r="24" spans="1:10" ht="127.5">
      <c r="A24" s="3">
        <f t="shared" si="1"/>
        <v>16</v>
      </c>
      <c r="B24" s="4" t="s">
        <v>40</v>
      </c>
      <c r="C24" s="4" t="s">
        <v>41</v>
      </c>
      <c r="D24" s="4" t="s">
        <v>35</v>
      </c>
      <c r="E24" s="5">
        <v>80</v>
      </c>
      <c r="F24" s="5">
        <f t="shared" si="0"/>
        <v>100</v>
      </c>
      <c r="G24" s="5"/>
      <c r="H24" s="5"/>
      <c r="I24" s="5">
        <v>100</v>
      </c>
      <c r="J24" s="5"/>
    </row>
    <row r="25" spans="1:10" ht="89.25">
      <c r="A25" s="3">
        <f t="shared" si="1"/>
        <v>17</v>
      </c>
      <c r="B25" s="4" t="s">
        <v>42</v>
      </c>
      <c r="C25" s="4" t="s">
        <v>43</v>
      </c>
      <c r="D25" s="4" t="s">
        <v>35</v>
      </c>
      <c r="E25" s="5">
        <v>100</v>
      </c>
      <c r="F25" s="5">
        <f t="shared" si="0"/>
        <v>300</v>
      </c>
      <c r="G25" s="5"/>
      <c r="H25" s="5">
        <v>200</v>
      </c>
      <c r="I25" s="5">
        <v>100</v>
      </c>
      <c r="J25" s="5"/>
    </row>
    <row r="26" spans="1:10" ht="89.25">
      <c r="A26" s="3">
        <f t="shared" si="1"/>
        <v>18</v>
      </c>
      <c r="B26" s="4" t="s">
        <v>44</v>
      </c>
      <c r="C26" s="4" t="s">
        <v>45</v>
      </c>
      <c r="D26" s="4" t="s">
        <v>8</v>
      </c>
      <c r="E26" s="5"/>
      <c r="F26" s="5">
        <f t="shared" si="0"/>
        <v>1.5</v>
      </c>
      <c r="G26" s="5"/>
      <c r="H26" s="5">
        <v>0.5</v>
      </c>
      <c r="I26" s="5">
        <v>0.5</v>
      </c>
      <c r="J26" s="5">
        <v>0.5</v>
      </c>
    </row>
    <row r="27" spans="1:10" ht="63.75">
      <c r="A27" s="3">
        <f t="shared" si="1"/>
        <v>19</v>
      </c>
      <c r="B27" s="4" t="s">
        <v>46</v>
      </c>
      <c r="C27" s="4" t="s">
        <v>47</v>
      </c>
      <c r="D27" s="4" t="s">
        <v>8</v>
      </c>
      <c r="E27" s="5"/>
      <c r="F27" s="5">
        <f t="shared" si="0"/>
        <v>1.5</v>
      </c>
      <c r="G27" s="5"/>
      <c r="H27" s="5">
        <v>0.5</v>
      </c>
      <c r="I27" s="5">
        <v>0.5</v>
      </c>
      <c r="J27" s="5">
        <v>0.5</v>
      </c>
    </row>
    <row r="28" spans="1:10" ht="76.5">
      <c r="A28" s="3">
        <f t="shared" si="1"/>
        <v>20</v>
      </c>
      <c r="B28" s="4" t="s">
        <v>48</v>
      </c>
      <c r="C28" s="4" t="s">
        <v>49</v>
      </c>
      <c r="D28" s="4" t="s">
        <v>8</v>
      </c>
      <c r="E28" s="5"/>
      <c r="F28" s="5">
        <f t="shared" si="0"/>
        <v>0.5</v>
      </c>
      <c r="G28" s="5"/>
      <c r="H28" s="5">
        <v>0.15</v>
      </c>
      <c r="I28" s="5">
        <v>0.2</v>
      </c>
      <c r="J28" s="5">
        <v>0.15</v>
      </c>
    </row>
    <row r="29" spans="1:10" ht="191.25">
      <c r="A29" s="3">
        <f t="shared" si="1"/>
        <v>21</v>
      </c>
      <c r="B29" s="4" t="s">
        <v>50</v>
      </c>
      <c r="C29" s="4" t="s">
        <v>51</v>
      </c>
      <c r="D29" s="4" t="s">
        <v>15</v>
      </c>
      <c r="E29" s="5"/>
      <c r="F29" s="5">
        <f t="shared" si="0"/>
        <v>3000</v>
      </c>
      <c r="G29" s="5">
        <v>500</v>
      </c>
      <c r="H29" s="5">
        <v>1000</v>
      </c>
      <c r="I29" s="5">
        <v>1000</v>
      </c>
      <c r="J29" s="5">
        <v>500</v>
      </c>
    </row>
    <row r="30" spans="1:10" ht="25.5">
      <c r="A30" s="3">
        <f t="shared" si="1"/>
        <v>22</v>
      </c>
      <c r="B30" s="4" t="s">
        <v>52</v>
      </c>
      <c r="C30" s="4" t="s">
        <v>53</v>
      </c>
      <c r="D30" s="4" t="s">
        <v>54</v>
      </c>
      <c r="E30" s="5"/>
      <c r="F30" s="5">
        <f t="shared" si="0"/>
        <v>80</v>
      </c>
      <c r="G30" s="5">
        <v>20</v>
      </c>
      <c r="H30" s="5">
        <v>20</v>
      </c>
      <c r="I30" s="5">
        <v>20</v>
      </c>
      <c r="J30" s="5">
        <v>20</v>
      </c>
    </row>
    <row r="31" spans="1:10" ht="89.25">
      <c r="A31" s="3">
        <f t="shared" si="1"/>
        <v>23</v>
      </c>
      <c r="B31" s="4" t="s">
        <v>55</v>
      </c>
      <c r="C31" s="4" t="s">
        <v>56</v>
      </c>
      <c r="D31" s="4" t="s">
        <v>35</v>
      </c>
      <c r="E31" s="5">
        <v>10000</v>
      </c>
      <c r="F31" s="5">
        <f t="shared" si="0"/>
        <v>45000</v>
      </c>
      <c r="G31" s="5"/>
      <c r="H31" s="5">
        <v>15000</v>
      </c>
      <c r="I31" s="5">
        <v>15000</v>
      </c>
      <c r="J31" s="5">
        <v>15000</v>
      </c>
    </row>
    <row r="32" spans="1:10" ht="51">
      <c r="A32" s="3">
        <f t="shared" si="1"/>
        <v>24</v>
      </c>
      <c r="B32" s="4" t="s">
        <v>57</v>
      </c>
      <c r="C32" s="4" t="s">
        <v>58</v>
      </c>
      <c r="D32" s="4" t="s">
        <v>15</v>
      </c>
      <c r="E32" s="5"/>
      <c r="F32" s="5">
        <f t="shared" si="0"/>
        <v>6</v>
      </c>
      <c r="G32" s="5"/>
      <c r="H32" s="5">
        <v>6</v>
      </c>
      <c r="I32" s="5"/>
      <c r="J32" s="5"/>
    </row>
    <row r="33" spans="1:10" ht="153">
      <c r="A33" s="3">
        <f t="shared" si="1"/>
        <v>25</v>
      </c>
      <c r="B33" s="4" t="s">
        <v>59</v>
      </c>
      <c r="C33" s="4" t="s">
        <v>60</v>
      </c>
      <c r="D33" s="4" t="s">
        <v>15</v>
      </c>
      <c r="E33" s="5"/>
      <c r="F33" s="5">
        <f t="shared" si="0"/>
        <v>6</v>
      </c>
      <c r="G33" s="5"/>
      <c r="H33" s="5">
        <v>6</v>
      </c>
      <c r="I33" s="5"/>
      <c r="J33" s="5"/>
    </row>
    <row r="34" spans="1:10" ht="255">
      <c r="A34" s="3">
        <f t="shared" si="1"/>
        <v>26</v>
      </c>
      <c r="B34" s="4" t="s">
        <v>61</v>
      </c>
      <c r="C34" s="4" t="s">
        <v>62</v>
      </c>
      <c r="D34" s="4" t="s">
        <v>15</v>
      </c>
      <c r="E34" s="5"/>
      <c r="F34" s="5">
        <f t="shared" si="0"/>
        <v>100</v>
      </c>
      <c r="G34" s="5"/>
      <c r="H34" s="5">
        <v>50</v>
      </c>
      <c r="I34" s="5">
        <v>50</v>
      </c>
      <c r="J34" s="5"/>
    </row>
    <row r="35" spans="1:10" ht="229.5">
      <c r="A35" s="3">
        <f t="shared" si="1"/>
        <v>27</v>
      </c>
      <c r="B35" s="4" t="s">
        <v>63</v>
      </c>
      <c r="C35" s="4" t="s">
        <v>64</v>
      </c>
      <c r="D35" s="4" t="s">
        <v>15</v>
      </c>
      <c r="E35" s="5"/>
      <c r="F35" s="5">
        <f t="shared" si="0"/>
        <v>40</v>
      </c>
      <c r="G35" s="5"/>
      <c r="H35" s="5">
        <v>20</v>
      </c>
      <c r="I35" s="5">
        <v>20</v>
      </c>
      <c r="J35" s="5"/>
    </row>
    <row r="36" spans="1:10" ht="38.25">
      <c r="A36" s="3">
        <f t="shared" si="1"/>
        <v>28</v>
      </c>
      <c r="B36" s="4" t="s">
        <v>65</v>
      </c>
      <c r="C36" s="4" t="s">
        <v>66</v>
      </c>
      <c r="D36" s="4" t="s">
        <v>67</v>
      </c>
      <c r="E36" s="5"/>
      <c r="F36" s="5">
        <f t="shared" si="0"/>
        <v>105</v>
      </c>
      <c r="G36" s="5">
        <v>105</v>
      </c>
      <c r="H36" s="5"/>
      <c r="I36" s="5"/>
      <c r="J36" s="5"/>
    </row>
    <row r="37" spans="1:10" ht="38.25">
      <c r="A37" s="3">
        <f t="shared" si="1"/>
        <v>29</v>
      </c>
      <c r="B37" s="4" t="s">
        <v>68</v>
      </c>
      <c r="C37" s="4" t="s">
        <v>69</v>
      </c>
      <c r="D37" s="4" t="s">
        <v>15</v>
      </c>
      <c r="E37" s="5"/>
      <c r="F37" s="5">
        <f t="shared" si="0"/>
        <v>300</v>
      </c>
      <c r="G37" s="5">
        <v>300</v>
      </c>
      <c r="H37" s="5"/>
      <c r="I37" s="5"/>
      <c r="J37" s="5"/>
    </row>
    <row r="38" spans="1:10" ht="25.5">
      <c r="A38" s="3">
        <f t="shared" si="1"/>
        <v>30</v>
      </c>
      <c r="B38" s="4" t="s">
        <v>70</v>
      </c>
      <c r="C38" s="4" t="s">
        <v>71</v>
      </c>
      <c r="D38" s="4" t="s">
        <v>15</v>
      </c>
      <c r="E38" s="5"/>
      <c r="F38" s="5">
        <f t="shared" si="0"/>
        <v>300</v>
      </c>
      <c r="G38" s="5">
        <v>300</v>
      </c>
      <c r="H38" s="5"/>
      <c r="I38" s="5"/>
      <c r="J38" s="5"/>
    </row>
    <row r="39" spans="1:10">
      <c r="A39" s="3">
        <f t="shared" si="1"/>
        <v>31</v>
      </c>
      <c r="B39" s="4" t="s">
        <v>72</v>
      </c>
      <c r="C39" s="4" t="s">
        <v>73</v>
      </c>
      <c r="D39" s="4" t="s">
        <v>74</v>
      </c>
      <c r="E39" s="5"/>
      <c r="F39" s="5">
        <f t="shared" si="0"/>
        <v>900</v>
      </c>
      <c r="G39" s="5">
        <v>900</v>
      </c>
      <c r="H39" s="5"/>
      <c r="I39" s="5"/>
      <c r="J39" s="5"/>
    </row>
    <row r="40" spans="1:10" ht="25.5">
      <c r="A40" s="3">
        <f t="shared" si="1"/>
        <v>32</v>
      </c>
      <c r="B40" s="4" t="s">
        <v>75</v>
      </c>
      <c r="C40" s="4" t="s">
        <v>76</v>
      </c>
      <c r="D40" s="4" t="s">
        <v>67</v>
      </c>
      <c r="E40" s="8"/>
      <c r="F40" s="8">
        <f t="shared" si="0"/>
        <v>9</v>
      </c>
      <c r="G40" s="8">
        <v>9</v>
      </c>
      <c r="H40" s="8"/>
      <c r="I40" s="8"/>
      <c r="J40" s="8"/>
    </row>
    <row r="41" spans="1:10" ht="15" customHeight="1">
      <c r="A41" s="263" t="s">
        <v>77</v>
      </c>
      <c r="B41" s="264"/>
      <c r="C41" s="264"/>
      <c r="D41" s="264"/>
      <c r="E41" s="264"/>
      <c r="F41" s="264"/>
      <c r="G41" s="264"/>
      <c r="H41" s="264"/>
      <c r="I41" s="264"/>
      <c r="J41" s="264"/>
    </row>
    <row r="42" spans="1:10" ht="204">
      <c r="A42" s="9">
        <v>1</v>
      </c>
      <c r="B42" s="8" t="s">
        <v>78</v>
      </c>
      <c r="C42" s="8" t="s">
        <v>79</v>
      </c>
      <c r="D42" s="8" t="s">
        <v>15</v>
      </c>
      <c r="E42" s="5"/>
      <c r="F42" s="5">
        <f>G42+H42+I42+J42</f>
        <v>8</v>
      </c>
      <c r="G42" s="5"/>
      <c r="H42" s="5">
        <v>4</v>
      </c>
      <c r="I42" s="10">
        <v>4</v>
      </c>
      <c r="J42" s="85"/>
    </row>
    <row r="43" spans="1:10" ht="38.25">
      <c r="A43" s="3">
        <v>2</v>
      </c>
      <c r="B43" s="4" t="s">
        <v>80</v>
      </c>
      <c r="C43" s="4" t="s">
        <v>81</v>
      </c>
      <c r="D43" s="4" t="s">
        <v>15</v>
      </c>
      <c r="E43" s="5"/>
      <c r="F43" s="5">
        <f>G43+H43+I43+J43</f>
        <v>8</v>
      </c>
      <c r="G43" s="5"/>
      <c r="H43" s="5">
        <v>4</v>
      </c>
      <c r="I43" s="10">
        <v>4</v>
      </c>
      <c r="J43" s="85"/>
    </row>
    <row r="44" spans="1:10" ht="25.5">
      <c r="A44" s="3">
        <v>3</v>
      </c>
      <c r="B44" s="4" t="s">
        <v>82</v>
      </c>
      <c r="C44" s="4" t="s">
        <v>83</v>
      </c>
      <c r="D44" s="4" t="s">
        <v>15</v>
      </c>
      <c r="E44" s="8"/>
      <c r="F44" s="8">
        <f>G44+H44+I44+J44</f>
        <v>8</v>
      </c>
      <c r="G44" s="8"/>
      <c r="H44" s="8">
        <v>4</v>
      </c>
      <c r="I44" s="84">
        <v>4</v>
      </c>
      <c r="J44" s="85"/>
    </row>
    <row r="45" spans="1:10" ht="15" customHeight="1">
      <c r="A45" s="263" t="s">
        <v>84</v>
      </c>
      <c r="B45" s="264"/>
      <c r="C45" s="264"/>
      <c r="D45" s="264"/>
      <c r="E45" s="264"/>
      <c r="F45" s="264"/>
      <c r="G45" s="264"/>
      <c r="H45" s="264"/>
      <c r="I45" s="264"/>
      <c r="J45" s="265"/>
    </row>
    <row r="46" spans="1:10">
      <c r="A46" s="9">
        <v>1</v>
      </c>
      <c r="B46" s="8" t="s">
        <v>85</v>
      </c>
      <c r="C46" s="8"/>
      <c r="D46" s="8" t="s">
        <v>8</v>
      </c>
      <c r="E46" s="5">
        <v>30</v>
      </c>
      <c r="F46" s="5">
        <f t="shared" ref="F46:F51" si="2">G46+H46+I46+J46</f>
        <v>120</v>
      </c>
      <c r="G46" s="5">
        <v>30</v>
      </c>
      <c r="H46" s="5">
        <v>30</v>
      </c>
      <c r="I46" s="5">
        <v>30</v>
      </c>
      <c r="J46" s="5">
        <v>30</v>
      </c>
    </row>
    <row r="47" spans="1:10">
      <c r="A47" s="3">
        <v>2</v>
      </c>
      <c r="B47" s="4" t="s">
        <v>86</v>
      </c>
      <c r="C47" s="4"/>
      <c r="D47" s="4" t="s">
        <v>15</v>
      </c>
      <c r="E47" s="5">
        <v>30000</v>
      </c>
      <c r="F47" s="5">
        <f t="shared" si="2"/>
        <v>120000</v>
      </c>
      <c r="G47" s="5">
        <v>30000</v>
      </c>
      <c r="H47" s="5">
        <v>30000</v>
      </c>
      <c r="I47" s="5">
        <v>30000</v>
      </c>
      <c r="J47" s="5">
        <v>30000</v>
      </c>
    </row>
    <row r="48" spans="1:10">
      <c r="A48" s="3">
        <v>3</v>
      </c>
      <c r="B48" s="4" t="s">
        <v>87</v>
      </c>
      <c r="C48" s="4"/>
      <c r="D48" s="4" t="s">
        <v>15</v>
      </c>
      <c r="E48" s="5"/>
      <c r="F48" s="5">
        <f t="shared" si="2"/>
        <v>10000</v>
      </c>
      <c r="G48" s="5"/>
      <c r="H48" s="5">
        <v>5000</v>
      </c>
      <c r="I48" s="5">
        <v>5000</v>
      </c>
      <c r="J48" s="5"/>
    </row>
    <row r="49" spans="1:11">
      <c r="A49" s="3">
        <v>4</v>
      </c>
      <c r="B49" s="4" t="s">
        <v>88</v>
      </c>
      <c r="C49" s="4"/>
      <c r="D49" s="4" t="s">
        <v>30</v>
      </c>
      <c r="E49" s="5">
        <v>20000</v>
      </c>
      <c r="F49" s="5">
        <f t="shared" si="2"/>
        <v>60000</v>
      </c>
      <c r="G49" s="5"/>
      <c r="H49" s="5">
        <v>20000</v>
      </c>
      <c r="I49" s="5">
        <v>20000</v>
      </c>
      <c r="J49" s="5">
        <v>20000</v>
      </c>
    </row>
    <row r="50" spans="1:11">
      <c r="A50" s="3">
        <v>5</v>
      </c>
      <c r="B50" s="4" t="s">
        <v>89</v>
      </c>
      <c r="C50" s="4"/>
      <c r="D50" s="4" t="s">
        <v>8</v>
      </c>
      <c r="E50" s="5"/>
      <c r="F50" s="5">
        <f t="shared" si="2"/>
        <v>5000</v>
      </c>
      <c r="G50" s="5">
        <v>5000</v>
      </c>
      <c r="H50" s="5"/>
      <c r="I50" s="5"/>
      <c r="J50" s="5"/>
    </row>
    <row r="51" spans="1:11">
      <c r="A51" s="3">
        <v>6</v>
      </c>
      <c r="B51" s="4" t="s">
        <v>90</v>
      </c>
      <c r="C51" s="4"/>
      <c r="D51" s="4" t="s">
        <v>15</v>
      </c>
      <c r="E51" s="8"/>
      <c r="F51" s="8">
        <f t="shared" si="2"/>
        <v>5000</v>
      </c>
      <c r="G51" s="8">
        <v>5000</v>
      </c>
      <c r="H51" s="8"/>
      <c r="I51" s="8"/>
      <c r="J51" s="8"/>
    </row>
    <row r="52" spans="1:11">
      <c r="A52" s="11"/>
      <c r="B52" s="11"/>
      <c r="C52" s="11"/>
      <c r="D52" s="12"/>
      <c r="E52" s="12"/>
      <c r="F52" s="12"/>
      <c r="G52" s="13"/>
      <c r="H52" s="12"/>
      <c r="I52" s="12"/>
      <c r="J52" s="12"/>
    </row>
    <row r="53" spans="1:11" s="1" customFormat="1" ht="15.75" customHeight="1">
      <c r="A53" s="266" t="s">
        <v>91</v>
      </c>
      <c r="B53" s="267"/>
      <c r="C53" s="267"/>
      <c r="D53" s="267"/>
      <c r="E53" s="267"/>
      <c r="F53" s="267"/>
      <c r="G53" s="267"/>
      <c r="H53" s="267"/>
      <c r="I53" s="267"/>
      <c r="J53" s="267"/>
    </row>
    <row r="54" spans="1:11" s="19" customFormat="1">
      <c r="A54" s="14">
        <v>1</v>
      </c>
      <c r="B54" s="15" t="s">
        <v>92</v>
      </c>
      <c r="C54" s="15" t="s">
        <v>93</v>
      </c>
      <c r="D54" s="16" t="s">
        <v>94</v>
      </c>
      <c r="E54" s="14">
        <v>0</v>
      </c>
      <c r="F54" s="17">
        <v>2636</v>
      </c>
      <c r="G54" s="14">
        <v>791</v>
      </c>
      <c r="H54" s="14">
        <v>826</v>
      </c>
      <c r="I54" s="14">
        <v>518</v>
      </c>
      <c r="J54" s="14">
        <v>511</v>
      </c>
      <c r="K54" s="18"/>
    </row>
    <row r="55" spans="1:11" s="19" customFormat="1">
      <c r="A55" s="14">
        <v>2</v>
      </c>
      <c r="B55" s="15" t="s">
        <v>95</v>
      </c>
      <c r="C55" s="15" t="s">
        <v>96</v>
      </c>
      <c r="D55" s="16" t="s">
        <v>94</v>
      </c>
      <c r="E55" s="14">
        <v>95</v>
      </c>
      <c r="F55" s="17">
        <v>1050</v>
      </c>
      <c r="G55" s="14">
        <v>90</v>
      </c>
      <c r="H55" s="14">
        <v>157</v>
      </c>
      <c r="I55" s="14">
        <v>310</v>
      </c>
      <c r="J55" s="14">
        <v>493</v>
      </c>
      <c r="K55" s="18"/>
    </row>
    <row r="56" spans="1:11" s="19" customFormat="1">
      <c r="A56" s="14">
        <v>2</v>
      </c>
      <c r="B56" s="15" t="s">
        <v>97</v>
      </c>
      <c r="C56" s="15" t="s">
        <v>98</v>
      </c>
      <c r="D56" s="16" t="s">
        <v>94</v>
      </c>
      <c r="E56" s="14">
        <v>0</v>
      </c>
      <c r="F56" s="17">
        <v>183</v>
      </c>
      <c r="G56" s="14">
        <v>41</v>
      </c>
      <c r="H56" s="14">
        <v>59</v>
      </c>
      <c r="I56" s="14">
        <v>20</v>
      </c>
      <c r="J56" s="14">
        <v>63</v>
      </c>
      <c r="K56" s="18"/>
    </row>
    <row r="57" spans="1:11" s="19" customFormat="1" ht="25.5">
      <c r="A57" s="14"/>
      <c r="B57" s="15" t="s">
        <v>99</v>
      </c>
      <c r="C57" s="15" t="s">
        <v>100</v>
      </c>
      <c r="D57" s="16" t="s">
        <v>101</v>
      </c>
      <c r="E57" s="14">
        <v>444</v>
      </c>
      <c r="F57" s="17">
        <v>1645</v>
      </c>
      <c r="G57" s="14">
        <v>317</v>
      </c>
      <c r="H57" s="14">
        <v>508</v>
      </c>
      <c r="I57" s="14">
        <v>495</v>
      </c>
      <c r="J57" s="14">
        <v>325</v>
      </c>
      <c r="K57" s="18"/>
    </row>
    <row r="58" spans="1:11" s="19" customFormat="1" ht="25.5">
      <c r="A58" s="14">
        <v>3</v>
      </c>
      <c r="B58" s="15" t="s">
        <v>102</v>
      </c>
      <c r="C58" s="15" t="s">
        <v>100</v>
      </c>
      <c r="D58" s="16" t="s">
        <v>101</v>
      </c>
      <c r="E58" s="14">
        <f>39+135</f>
        <v>174</v>
      </c>
      <c r="F58" s="17">
        <v>1495</v>
      </c>
      <c r="G58" s="14">
        <v>290</v>
      </c>
      <c r="H58" s="14">
        <v>443</v>
      </c>
      <c r="I58" s="14">
        <v>442</v>
      </c>
      <c r="J58" s="14">
        <v>320</v>
      </c>
      <c r="K58" s="18"/>
    </row>
    <row r="59" spans="1:11" s="19" customFormat="1">
      <c r="A59" s="14">
        <v>4</v>
      </c>
      <c r="B59" s="15" t="s">
        <v>103</v>
      </c>
      <c r="C59" s="15" t="s">
        <v>104</v>
      </c>
      <c r="D59" s="16" t="s">
        <v>101</v>
      </c>
      <c r="E59" s="14">
        <v>50</v>
      </c>
      <c r="F59" s="17">
        <v>210</v>
      </c>
      <c r="G59" s="14"/>
      <c r="H59" s="14">
        <v>59</v>
      </c>
      <c r="I59" s="14">
        <v>111</v>
      </c>
      <c r="J59" s="14">
        <v>40</v>
      </c>
      <c r="K59" s="18"/>
    </row>
    <row r="60" spans="1:11" s="19" customFormat="1">
      <c r="A60" s="14">
        <v>5</v>
      </c>
      <c r="B60" s="15" t="s">
        <v>105</v>
      </c>
      <c r="C60" s="15" t="s">
        <v>106</v>
      </c>
      <c r="D60" s="16" t="s">
        <v>94</v>
      </c>
      <c r="E60" s="14">
        <v>30</v>
      </c>
      <c r="F60" s="17">
        <v>815</v>
      </c>
      <c r="G60" s="14">
        <v>230</v>
      </c>
      <c r="H60" s="14">
        <v>78</v>
      </c>
      <c r="I60" s="14">
        <v>185</v>
      </c>
      <c r="J60" s="14">
        <v>322</v>
      </c>
      <c r="K60" s="18"/>
    </row>
    <row r="61" spans="1:11" s="19" customFormat="1">
      <c r="A61" s="14">
        <v>6</v>
      </c>
      <c r="B61" s="15" t="s">
        <v>107</v>
      </c>
      <c r="C61" s="15" t="s">
        <v>106</v>
      </c>
      <c r="D61" s="16" t="s">
        <v>94</v>
      </c>
      <c r="E61" s="14">
        <v>103</v>
      </c>
      <c r="F61" s="17">
        <v>251</v>
      </c>
      <c r="G61" s="14">
        <v>50</v>
      </c>
      <c r="H61" s="14">
        <v>6</v>
      </c>
      <c r="I61" s="14">
        <v>25</v>
      </c>
      <c r="J61" s="14">
        <v>170</v>
      </c>
      <c r="K61" s="18"/>
    </row>
    <row r="62" spans="1:11" s="19" customFormat="1">
      <c r="A62" s="14">
        <v>7</v>
      </c>
      <c r="B62" s="15" t="s">
        <v>108</v>
      </c>
      <c r="C62" s="15" t="s">
        <v>106</v>
      </c>
      <c r="D62" s="16" t="s">
        <v>94</v>
      </c>
      <c r="E62" s="14"/>
      <c r="F62" s="17">
        <v>915</v>
      </c>
      <c r="G62" s="14">
        <v>381</v>
      </c>
      <c r="H62" s="14">
        <v>100</v>
      </c>
      <c r="I62" s="14">
        <v>75</v>
      </c>
      <c r="J62" s="14">
        <v>359</v>
      </c>
      <c r="K62" s="18"/>
    </row>
    <row r="63" spans="1:11" s="19" customFormat="1">
      <c r="A63" s="14">
        <v>8</v>
      </c>
      <c r="B63" s="15" t="s">
        <v>109</v>
      </c>
      <c r="C63" s="15" t="s">
        <v>110</v>
      </c>
      <c r="D63" s="16" t="s">
        <v>94</v>
      </c>
      <c r="E63" s="14"/>
      <c r="F63" s="17">
        <v>174</v>
      </c>
      <c r="G63" s="14">
        <v>110</v>
      </c>
      <c r="H63" s="14"/>
      <c r="I63" s="14"/>
      <c r="J63" s="14">
        <v>64</v>
      </c>
      <c r="K63" s="18"/>
    </row>
    <row r="64" spans="1:11" s="19" customFormat="1">
      <c r="A64" s="14">
        <v>9</v>
      </c>
      <c r="B64" s="20" t="s">
        <v>111</v>
      </c>
      <c r="C64" s="15" t="s">
        <v>106</v>
      </c>
      <c r="D64" s="14" t="s">
        <v>112</v>
      </c>
      <c r="E64" s="14"/>
      <c r="F64" s="17">
        <v>162</v>
      </c>
      <c r="G64" s="14">
        <v>90</v>
      </c>
      <c r="H64" s="14">
        <v>8</v>
      </c>
      <c r="I64" s="14">
        <v>20</v>
      </c>
      <c r="J64" s="14">
        <v>44</v>
      </c>
      <c r="K64" s="18"/>
    </row>
    <row r="65" spans="1:11" s="19" customFormat="1">
      <c r="A65" s="14">
        <v>10</v>
      </c>
      <c r="B65" s="15" t="s">
        <v>113</v>
      </c>
      <c r="C65" s="15" t="s">
        <v>106</v>
      </c>
      <c r="D65" s="16" t="s">
        <v>94</v>
      </c>
      <c r="E65" s="14">
        <v>38</v>
      </c>
      <c r="F65" s="17">
        <v>575</v>
      </c>
      <c r="G65" s="14">
        <v>210</v>
      </c>
      <c r="H65" s="14"/>
      <c r="I65" s="14">
        <v>100</v>
      </c>
      <c r="J65" s="14">
        <v>265</v>
      </c>
      <c r="K65" s="18"/>
    </row>
    <row r="66" spans="1:11" s="19" customFormat="1">
      <c r="A66" s="14">
        <v>11</v>
      </c>
      <c r="B66" s="15" t="s">
        <v>114</v>
      </c>
      <c r="C66" s="15"/>
      <c r="D66" s="16" t="s">
        <v>94</v>
      </c>
      <c r="E66" s="14"/>
      <c r="F66" s="17">
        <v>2185</v>
      </c>
      <c r="G66" s="21">
        <v>977</v>
      </c>
      <c r="H66" s="14"/>
      <c r="I66" s="14">
        <v>602</v>
      </c>
      <c r="J66" s="14">
        <v>606</v>
      </c>
      <c r="K66" s="18"/>
    </row>
    <row r="67" spans="1:11" s="19" customFormat="1">
      <c r="A67" s="14">
        <v>12</v>
      </c>
      <c r="B67" s="15" t="s">
        <v>115</v>
      </c>
      <c r="C67" s="15" t="s">
        <v>116</v>
      </c>
      <c r="D67" s="16" t="s">
        <v>15</v>
      </c>
      <c r="E67" s="14"/>
      <c r="F67" s="17">
        <v>639</v>
      </c>
      <c r="G67" s="14">
        <v>364</v>
      </c>
      <c r="H67" s="14">
        <v>25</v>
      </c>
      <c r="I67" s="14">
        <v>125</v>
      </c>
      <c r="J67" s="14">
        <v>125</v>
      </c>
      <c r="K67" s="18"/>
    </row>
    <row r="68" spans="1:11" s="19" customFormat="1">
      <c r="A68" s="14">
        <v>13</v>
      </c>
      <c r="B68" s="15" t="s">
        <v>117</v>
      </c>
      <c r="C68" s="15" t="s">
        <v>118</v>
      </c>
      <c r="D68" s="16" t="s">
        <v>101</v>
      </c>
      <c r="E68" s="14"/>
      <c r="F68" s="17">
        <v>1231</v>
      </c>
      <c r="G68" s="14">
        <v>440</v>
      </c>
      <c r="H68" s="14">
        <v>145</v>
      </c>
      <c r="I68" s="14">
        <v>490</v>
      </c>
      <c r="J68" s="14">
        <v>156</v>
      </c>
      <c r="K68" s="18"/>
    </row>
    <row r="69" spans="1:11" s="19" customFormat="1">
      <c r="A69" s="14">
        <v>14</v>
      </c>
      <c r="B69" s="15" t="s">
        <v>119</v>
      </c>
      <c r="C69" s="15" t="s">
        <v>120</v>
      </c>
      <c r="D69" s="16" t="s">
        <v>94</v>
      </c>
      <c r="E69" s="14">
        <v>4</v>
      </c>
      <c r="F69" s="17">
        <v>36</v>
      </c>
      <c r="G69" s="14">
        <v>26</v>
      </c>
      <c r="H69" s="14">
        <v>5</v>
      </c>
      <c r="I69" s="14">
        <v>5</v>
      </c>
      <c r="J69" s="14"/>
      <c r="K69" s="18"/>
    </row>
    <row r="70" spans="1:11" s="19" customFormat="1">
      <c r="A70" s="14">
        <v>15</v>
      </c>
      <c r="B70" s="15" t="s">
        <v>121</v>
      </c>
      <c r="C70" s="15" t="s">
        <v>120</v>
      </c>
      <c r="D70" s="16" t="s">
        <v>94</v>
      </c>
      <c r="E70" s="14"/>
      <c r="F70" s="17">
        <v>46</v>
      </c>
      <c r="G70" s="14">
        <v>32</v>
      </c>
      <c r="H70" s="14">
        <v>3</v>
      </c>
      <c r="I70" s="14">
        <v>11</v>
      </c>
      <c r="J70" s="14"/>
      <c r="K70" s="18"/>
    </row>
    <row r="71" spans="1:11" s="19" customFormat="1">
      <c r="A71" s="14">
        <v>16</v>
      </c>
      <c r="B71" s="15" t="s">
        <v>122</v>
      </c>
      <c r="C71" s="15" t="s">
        <v>123</v>
      </c>
      <c r="D71" s="16" t="s">
        <v>94</v>
      </c>
      <c r="E71" s="14"/>
      <c r="F71" s="17">
        <v>40</v>
      </c>
      <c r="G71" s="14">
        <v>23</v>
      </c>
      <c r="H71" s="14">
        <v>7</v>
      </c>
      <c r="I71" s="14"/>
      <c r="J71" s="14">
        <v>10</v>
      </c>
      <c r="K71" s="18"/>
    </row>
    <row r="72" spans="1:11" s="19" customFormat="1">
      <c r="A72" s="14">
        <v>17</v>
      </c>
      <c r="B72" s="15" t="s">
        <v>124</v>
      </c>
      <c r="C72" s="15" t="s">
        <v>125</v>
      </c>
      <c r="D72" s="16" t="s">
        <v>15</v>
      </c>
      <c r="E72" s="14">
        <v>170</v>
      </c>
      <c r="F72" s="17">
        <v>816</v>
      </c>
      <c r="G72" s="14">
        <v>336</v>
      </c>
      <c r="H72" s="14">
        <v>139</v>
      </c>
      <c r="I72" s="14">
        <v>226</v>
      </c>
      <c r="J72" s="14">
        <v>115</v>
      </c>
      <c r="K72" s="18"/>
    </row>
    <row r="73" spans="1:11" s="19" customFormat="1">
      <c r="A73" s="14">
        <v>18</v>
      </c>
      <c r="B73" s="22" t="s">
        <v>126</v>
      </c>
      <c r="C73" s="15" t="s">
        <v>127</v>
      </c>
      <c r="D73" s="16" t="s">
        <v>15</v>
      </c>
      <c r="E73" s="14">
        <v>0</v>
      </c>
      <c r="F73" s="17">
        <v>200</v>
      </c>
      <c r="G73" s="14">
        <v>160</v>
      </c>
      <c r="H73" s="14">
        <v>40</v>
      </c>
      <c r="I73" s="14"/>
      <c r="J73" s="14"/>
      <c r="K73" s="18"/>
    </row>
    <row r="74" spans="1:11" s="19" customFormat="1">
      <c r="A74" s="14">
        <v>19</v>
      </c>
      <c r="B74" s="15" t="s">
        <v>128</v>
      </c>
      <c r="C74" s="20" t="s">
        <v>129</v>
      </c>
      <c r="D74" s="16" t="s">
        <v>15</v>
      </c>
      <c r="E74" s="14">
        <v>18</v>
      </c>
      <c r="F74" s="17">
        <v>1089</v>
      </c>
      <c r="G74" s="14">
        <v>470</v>
      </c>
      <c r="H74" s="14">
        <v>214</v>
      </c>
      <c r="I74" s="14">
        <v>395</v>
      </c>
      <c r="J74" s="14">
        <v>10</v>
      </c>
      <c r="K74" s="18"/>
    </row>
    <row r="75" spans="1:11" s="19" customFormat="1">
      <c r="A75" s="14">
        <v>20</v>
      </c>
      <c r="B75" s="20" t="s">
        <v>130</v>
      </c>
      <c r="C75" s="20" t="s">
        <v>131</v>
      </c>
      <c r="D75" s="16" t="s">
        <v>94</v>
      </c>
      <c r="E75" s="14"/>
      <c r="F75" s="17">
        <v>2477</v>
      </c>
      <c r="G75" s="14">
        <v>1035</v>
      </c>
      <c r="H75" s="14">
        <v>565</v>
      </c>
      <c r="I75" s="14">
        <v>712</v>
      </c>
      <c r="J75" s="14">
        <v>165</v>
      </c>
      <c r="K75" s="18"/>
    </row>
    <row r="76" spans="1:11" s="19" customFormat="1">
      <c r="A76" s="14">
        <v>21</v>
      </c>
      <c r="B76" s="20" t="s">
        <v>132</v>
      </c>
      <c r="C76" s="20" t="s">
        <v>133</v>
      </c>
      <c r="D76" s="16" t="s">
        <v>15</v>
      </c>
      <c r="E76" s="14">
        <v>212</v>
      </c>
      <c r="F76" s="17">
        <v>878</v>
      </c>
      <c r="G76" s="14">
        <v>490</v>
      </c>
      <c r="H76" s="14">
        <v>135</v>
      </c>
      <c r="I76" s="14">
        <v>178</v>
      </c>
      <c r="J76" s="14">
        <v>75</v>
      </c>
      <c r="K76" s="18"/>
    </row>
    <row r="77" spans="1:11" s="19" customFormat="1">
      <c r="A77" s="14">
        <v>22</v>
      </c>
      <c r="B77" s="20" t="s">
        <v>134</v>
      </c>
      <c r="C77" s="20" t="s">
        <v>135</v>
      </c>
      <c r="D77" s="16" t="s">
        <v>15</v>
      </c>
      <c r="E77" s="14">
        <v>62</v>
      </c>
      <c r="F77" s="17">
        <v>728</v>
      </c>
      <c r="G77" s="14">
        <v>490</v>
      </c>
      <c r="H77" s="14">
        <v>140</v>
      </c>
      <c r="I77" s="14">
        <v>190</v>
      </c>
      <c r="J77" s="14">
        <v>108</v>
      </c>
      <c r="K77" s="18"/>
    </row>
    <row r="78" spans="1:11" s="19" customFormat="1">
      <c r="A78" s="14">
        <v>23</v>
      </c>
      <c r="B78" s="20" t="s">
        <v>136</v>
      </c>
      <c r="C78" s="20" t="s">
        <v>135</v>
      </c>
      <c r="D78" s="16" t="s">
        <v>15</v>
      </c>
      <c r="E78" s="14">
        <v>0</v>
      </c>
      <c r="F78" s="17">
        <v>992</v>
      </c>
      <c r="G78" s="14">
        <v>552</v>
      </c>
      <c r="H78" s="14">
        <v>140</v>
      </c>
      <c r="I78" s="14">
        <v>190</v>
      </c>
      <c r="J78" s="14">
        <v>110</v>
      </c>
      <c r="K78" s="18"/>
    </row>
    <row r="79" spans="1:11" s="19" customFormat="1">
      <c r="A79" s="14">
        <v>24</v>
      </c>
      <c r="B79" s="20" t="s">
        <v>137</v>
      </c>
      <c r="C79" s="20" t="s">
        <v>135</v>
      </c>
      <c r="D79" s="16" t="s">
        <v>15</v>
      </c>
      <c r="E79" s="14">
        <v>0</v>
      </c>
      <c r="F79" s="17">
        <v>1090</v>
      </c>
      <c r="G79" s="14">
        <v>600</v>
      </c>
      <c r="H79" s="14">
        <v>190</v>
      </c>
      <c r="I79" s="14">
        <v>190</v>
      </c>
      <c r="J79" s="14">
        <v>110</v>
      </c>
      <c r="K79" s="18"/>
    </row>
    <row r="80" spans="1:11" s="19" customFormat="1">
      <c r="A80" s="14">
        <v>25</v>
      </c>
      <c r="B80" s="20" t="s">
        <v>138</v>
      </c>
      <c r="C80" s="20" t="s">
        <v>139</v>
      </c>
      <c r="D80" s="16" t="s">
        <v>15</v>
      </c>
      <c r="E80" s="14"/>
      <c r="F80" s="17">
        <v>775</v>
      </c>
      <c r="G80" s="14">
        <v>540</v>
      </c>
      <c r="H80" s="14"/>
      <c r="I80" s="14">
        <v>235</v>
      </c>
      <c r="J80" s="14"/>
      <c r="K80" s="18"/>
    </row>
    <row r="81" spans="1:25" s="19" customFormat="1">
      <c r="A81" s="14">
        <v>26</v>
      </c>
      <c r="B81" s="20" t="s">
        <v>140</v>
      </c>
      <c r="C81" s="20" t="s">
        <v>141</v>
      </c>
      <c r="D81" s="16" t="s">
        <v>142</v>
      </c>
      <c r="E81" s="14"/>
      <c r="F81" s="17">
        <v>849</v>
      </c>
      <c r="G81" s="14">
        <v>258</v>
      </c>
      <c r="H81" s="14">
        <v>197</v>
      </c>
      <c r="I81" s="14">
        <v>197</v>
      </c>
      <c r="J81" s="14">
        <v>197</v>
      </c>
      <c r="K81" s="18"/>
    </row>
    <row r="82" spans="1:25" s="19" customFormat="1">
      <c r="A82" s="14">
        <v>27</v>
      </c>
      <c r="B82" s="20" t="s">
        <v>143</v>
      </c>
      <c r="C82" s="15" t="s">
        <v>144</v>
      </c>
      <c r="D82" s="16" t="s">
        <v>94</v>
      </c>
      <c r="E82" s="14"/>
      <c r="F82" s="17">
        <v>344</v>
      </c>
      <c r="G82" s="14">
        <v>45</v>
      </c>
      <c r="H82" s="14">
        <v>93</v>
      </c>
      <c r="I82" s="14">
        <v>176</v>
      </c>
      <c r="J82" s="14">
        <v>30</v>
      </c>
      <c r="K82" s="18"/>
    </row>
    <row r="83" spans="1:25" s="19" customFormat="1">
      <c r="A83" s="14">
        <v>28</v>
      </c>
      <c r="B83" s="20" t="s">
        <v>145</v>
      </c>
      <c r="C83" s="15" t="s">
        <v>146</v>
      </c>
      <c r="D83" s="16" t="s">
        <v>94</v>
      </c>
      <c r="E83" s="14"/>
      <c r="F83" s="17">
        <v>372</v>
      </c>
      <c r="G83" s="14">
        <v>40</v>
      </c>
      <c r="H83" s="14">
        <v>65</v>
      </c>
      <c r="I83" s="14">
        <v>196</v>
      </c>
      <c r="J83" s="14">
        <v>71</v>
      </c>
      <c r="K83" s="18"/>
    </row>
    <row r="84" spans="1:25" s="19" customFormat="1">
      <c r="A84" s="14">
        <v>29</v>
      </c>
      <c r="B84" s="20" t="s">
        <v>147</v>
      </c>
      <c r="C84" s="15" t="s">
        <v>148</v>
      </c>
      <c r="D84" s="16" t="s">
        <v>94</v>
      </c>
      <c r="E84" s="14"/>
      <c r="F84" s="17">
        <v>36</v>
      </c>
      <c r="G84" s="14">
        <v>16</v>
      </c>
      <c r="H84" s="14">
        <v>17</v>
      </c>
      <c r="I84" s="14">
        <v>3</v>
      </c>
      <c r="J84" s="14"/>
      <c r="K84" s="18"/>
    </row>
    <row r="85" spans="1:25" s="19" customFormat="1">
      <c r="A85" s="14">
        <v>30</v>
      </c>
      <c r="B85" s="20" t="s">
        <v>149</v>
      </c>
      <c r="C85" s="20"/>
      <c r="D85" s="16" t="s">
        <v>15</v>
      </c>
      <c r="E85" s="14">
        <v>0</v>
      </c>
      <c r="F85" s="17">
        <v>28</v>
      </c>
      <c r="G85" s="14">
        <v>17</v>
      </c>
      <c r="H85" s="14">
        <v>8</v>
      </c>
      <c r="I85" s="14">
        <v>2</v>
      </c>
      <c r="J85" s="14">
        <v>1</v>
      </c>
      <c r="K85" s="18"/>
      <c r="L85" s="18"/>
      <c r="M85" s="18"/>
      <c r="N85" s="18"/>
      <c r="O85" s="18"/>
      <c r="P85" s="18"/>
      <c r="Q85" s="18"/>
      <c r="R85" s="18"/>
      <c r="S85" s="18"/>
      <c r="T85" s="18"/>
      <c r="U85" s="18"/>
      <c r="V85" s="18"/>
      <c r="W85" s="18"/>
      <c r="X85" s="18"/>
      <c r="Y85" s="18"/>
    </row>
    <row r="86" spans="1:25" s="19" customFormat="1">
      <c r="A86" s="14">
        <v>31</v>
      </c>
      <c r="B86" s="15" t="s">
        <v>150</v>
      </c>
      <c r="C86" s="15" t="s">
        <v>151</v>
      </c>
      <c r="D86" s="16" t="s">
        <v>15</v>
      </c>
      <c r="E86" s="14"/>
      <c r="F86" s="17">
        <v>201</v>
      </c>
      <c r="G86" s="14">
        <v>73</v>
      </c>
      <c r="H86" s="14">
        <v>63</v>
      </c>
      <c r="I86" s="14">
        <v>55</v>
      </c>
      <c r="J86" s="14">
        <v>10</v>
      </c>
      <c r="K86" s="18"/>
    </row>
    <row r="87" spans="1:25" s="19" customFormat="1">
      <c r="A87" s="14">
        <v>32</v>
      </c>
      <c r="B87" s="15" t="s">
        <v>152</v>
      </c>
      <c r="C87" s="20"/>
      <c r="D87" s="16" t="s">
        <v>15</v>
      </c>
      <c r="E87" s="14"/>
      <c r="F87" s="17">
        <v>5</v>
      </c>
      <c r="G87" s="14">
        <v>3</v>
      </c>
      <c r="H87" s="14">
        <v>2</v>
      </c>
      <c r="I87" s="14"/>
      <c r="J87" s="14"/>
      <c r="K87" s="18"/>
    </row>
    <row r="88" spans="1:25" s="19" customFormat="1">
      <c r="A88" s="14">
        <v>33</v>
      </c>
      <c r="B88" s="15" t="s">
        <v>153</v>
      </c>
      <c r="C88" s="20" t="s">
        <v>154</v>
      </c>
      <c r="D88" s="16" t="s">
        <v>15</v>
      </c>
      <c r="E88" s="14"/>
      <c r="F88" s="17">
        <v>53</v>
      </c>
      <c r="G88" s="14">
        <v>18</v>
      </c>
      <c r="H88" s="14">
        <v>25</v>
      </c>
      <c r="I88" s="14">
        <v>5</v>
      </c>
      <c r="J88" s="14">
        <v>5</v>
      </c>
      <c r="K88" s="18"/>
    </row>
    <row r="89" spans="1:25" s="19" customFormat="1" ht="25.5">
      <c r="A89" s="14">
        <v>34</v>
      </c>
      <c r="B89" s="15" t="s">
        <v>155</v>
      </c>
      <c r="C89" s="20" t="s">
        <v>156</v>
      </c>
      <c r="D89" s="16" t="s">
        <v>15</v>
      </c>
      <c r="E89" s="14"/>
      <c r="F89" s="17">
        <v>32</v>
      </c>
      <c r="G89" s="14">
        <v>8</v>
      </c>
      <c r="H89" s="14">
        <v>11</v>
      </c>
      <c r="I89" s="14">
        <v>10</v>
      </c>
      <c r="J89" s="14">
        <v>3</v>
      </c>
      <c r="K89" s="18"/>
    </row>
    <row r="90" spans="1:25" s="19" customFormat="1">
      <c r="A90" s="14">
        <v>35</v>
      </c>
      <c r="B90" s="15" t="s">
        <v>157</v>
      </c>
      <c r="C90" s="20"/>
      <c r="D90" s="16" t="s">
        <v>74</v>
      </c>
      <c r="E90" s="14"/>
      <c r="F90" s="17">
        <v>76</v>
      </c>
      <c r="G90" s="14">
        <v>26</v>
      </c>
      <c r="H90" s="14">
        <v>20</v>
      </c>
      <c r="I90" s="14">
        <v>20</v>
      </c>
      <c r="J90" s="14">
        <v>10</v>
      </c>
      <c r="K90" s="18"/>
    </row>
    <row r="91" spans="1:25" s="19" customFormat="1">
      <c r="A91" s="14">
        <v>36</v>
      </c>
      <c r="B91" s="15" t="s">
        <v>158</v>
      </c>
      <c r="C91" s="20" t="s">
        <v>159</v>
      </c>
      <c r="D91" s="16" t="s">
        <v>15</v>
      </c>
      <c r="E91" s="14"/>
      <c r="F91" s="17">
        <v>81</v>
      </c>
      <c r="G91" s="14">
        <v>63</v>
      </c>
      <c r="H91" s="14">
        <v>14</v>
      </c>
      <c r="I91" s="14">
        <v>4</v>
      </c>
      <c r="J91" s="14"/>
      <c r="K91" s="18"/>
    </row>
    <row r="92" spans="1:25" s="19" customFormat="1" ht="25.5">
      <c r="A92" s="14">
        <v>37</v>
      </c>
      <c r="B92" s="15" t="s">
        <v>160</v>
      </c>
      <c r="C92" s="15" t="s">
        <v>100</v>
      </c>
      <c r="D92" s="16" t="s">
        <v>101</v>
      </c>
      <c r="E92" s="14"/>
      <c r="F92" s="17">
        <v>167</v>
      </c>
      <c r="G92" s="14">
        <v>75</v>
      </c>
      <c r="H92" s="14">
        <v>10</v>
      </c>
      <c r="I92" s="14">
        <v>72</v>
      </c>
      <c r="J92" s="14">
        <v>10</v>
      </c>
      <c r="K92" s="18"/>
    </row>
    <row r="93" spans="1:25" s="19" customFormat="1">
      <c r="A93" s="14">
        <v>38</v>
      </c>
      <c r="B93" s="15" t="s">
        <v>161</v>
      </c>
      <c r="C93" s="20" t="s">
        <v>162</v>
      </c>
      <c r="D93" s="16" t="s">
        <v>15</v>
      </c>
      <c r="E93" s="14"/>
      <c r="F93" s="17">
        <v>185</v>
      </c>
      <c r="G93" s="14">
        <v>120</v>
      </c>
      <c r="H93" s="14">
        <v>20</v>
      </c>
      <c r="I93" s="14">
        <v>20</v>
      </c>
      <c r="J93" s="14">
        <v>25</v>
      </c>
      <c r="K93" s="18"/>
    </row>
    <row r="94" spans="1:25" s="19" customFormat="1">
      <c r="A94" s="14">
        <v>39</v>
      </c>
      <c r="B94" s="15" t="s">
        <v>163</v>
      </c>
      <c r="C94" s="20" t="s">
        <v>164</v>
      </c>
      <c r="D94" s="16" t="s">
        <v>15</v>
      </c>
      <c r="E94" s="14"/>
      <c r="F94" s="14">
        <v>59</v>
      </c>
      <c r="G94" s="14">
        <v>48</v>
      </c>
      <c r="H94" s="14">
        <v>6</v>
      </c>
      <c r="I94" s="14">
        <v>5</v>
      </c>
      <c r="J94" s="14"/>
      <c r="K94" s="18"/>
    </row>
    <row r="95" spans="1:25" s="19" customFormat="1">
      <c r="A95" s="14">
        <v>40</v>
      </c>
      <c r="B95" s="15" t="s">
        <v>165</v>
      </c>
      <c r="C95" s="20" t="s">
        <v>166</v>
      </c>
      <c r="D95" s="16" t="s">
        <v>15</v>
      </c>
      <c r="E95" s="14"/>
      <c r="F95" s="14">
        <v>16</v>
      </c>
      <c r="G95" s="14">
        <v>7</v>
      </c>
      <c r="H95" s="14">
        <v>7</v>
      </c>
      <c r="I95" s="14">
        <v>2</v>
      </c>
      <c r="J95" s="14"/>
      <c r="K95" s="18"/>
    </row>
    <row r="96" spans="1:25" s="19" customFormat="1" ht="21" customHeight="1">
      <c r="A96" s="14">
        <v>41</v>
      </c>
      <c r="B96" s="23" t="s">
        <v>167</v>
      </c>
      <c r="C96" s="24" t="s">
        <v>168</v>
      </c>
      <c r="D96" s="25" t="s">
        <v>15</v>
      </c>
      <c r="E96" s="26">
        <v>99</v>
      </c>
      <c r="F96" s="26">
        <v>3511</v>
      </c>
      <c r="G96" s="26">
        <v>1063</v>
      </c>
      <c r="H96" s="26">
        <v>991</v>
      </c>
      <c r="I96" s="26">
        <v>950</v>
      </c>
      <c r="J96" s="26">
        <v>507</v>
      </c>
      <c r="K96" s="18"/>
    </row>
    <row r="97" spans="1:11" s="19" customFormat="1">
      <c r="A97" s="14">
        <v>42</v>
      </c>
      <c r="B97" s="27" t="s">
        <v>169</v>
      </c>
      <c r="C97" s="27"/>
      <c r="D97" s="28" t="s">
        <v>15</v>
      </c>
      <c r="E97" s="29">
        <v>0</v>
      </c>
      <c r="F97" s="28">
        <v>130</v>
      </c>
      <c r="G97" s="29">
        <v>50</v>
      </c>
      <c r="H97" s="29">
        <v>50</v>
      </c>
      <c r="I97" s="29">
        <v>30</v>
      </c>
      <c r="J97" s="29"/>
      <c r="K97" s="30"/>
    </row>
    <row r="98" spans="1:11" s="19" customFormat="1">
      <c r="A98" s="14">
        <v>43</v>
      </c>
      <c r="B98" s="31" t="s">
        <v>170</v>
      </c>
      <c r="C98" s="20" t="s">
        <v>162</v>
      </c>
      <c r="D98" s="28" t="s">
        <v>15</v>
      </c>
      <c r="E98" s="29">
        <v>0</v>
      </c>
      <c r="F98" s="28">
        <v>15</v>
      </c>
      <c r="G98" s="29">
        <v>15</v>
      </c>
      <c r="H98" s="29"/>
      <c r="I98" s="29"/>
      <c r="J98" s="29"/>
      <c r="K98" s="30"/>
    </row>
    <row r="99" spans="1:11" s="19" customFormat="1">
      <c r="A99" s="14">
        <v>44</v>
      </c>
      <c r="B99" s="31" t="s">
        <v>171</v>
      </c>
      <c r="C99" s="20" t="s">
        <v>162</v>
      </c>
      <c r="D99" s="28" t="s">
        <v>15</v>
      </c>
      <c r="E99" s="29">
        <v>0</v>
      </c>
      <c r="F99" s="28">
        <v>15</v>
      </c>
      <c r="G99" s="29">
        <v>15</v>
      </c>
      <c r="H99" s="29"/>
      <c r="I99" s="29"/>
      <c r="J99" s="29"/>
    </row>
    <row r="100" spans="1:11" s="1" customFormat="1" ht="15.75" customHeight="1">
      <c r="A100" s="268" t="s">
        <v>172</v>
      </c>
      <c r="B100" s="269"/>
      <c r="C100" s="269"/>
      <c r="D100" s="269"/>
      <c r="E100" s="269"/>
      <c r="F100" s="269"/>
      <c r="G100" s="269"/>
      <c r="H100" s="269"/>
      <c r="I100" s="269"/>
      <c r="J100" s="269"/>
    </row>
    <row r="101" spans="1:11" s="1" customFormat="1" ht="47.25" customHeight="1">
      <c r="A101" s="32">
        <v>1</v>
      </c>
      <c r="B101" s="32" t="s">
        <v>173</v>
      </c>
      <c r="C101" s="33" t="s">
        <v>174</v>
      </c>
      <c r="D101" s="32" t="s">
        <v>15</v>
      </c>
      <c r="E101" s="34">
        <v>29</v>
      </c>
      <c r="F101" s="34">
        <f t="shared" ref="F101:F128" si="3">+SUM(G101:J101)</f>
        <v>61</v>
      </c>
      <c r="G101" s="34">
        <v>10</v>
      </c>
      <c r="H101" s="34">
        <v>20</v>
      </c>
      <c r="I101" s="34">
        <v>20</v>
      </c>
      <c r="J101" s="34">
        <v>11</v>
      </c>
    </row>
    <row r="102" spans="1:11" s="1" customFormat="1" ht="12.75">
      <c r="A102" s="32">
        <f>+A101+1</f>
        <v>2</v>
      </c>
      <c r="B102" s="32" t="s">
        <v>175</v>
      </c>
      <c r="C102" s="33" t="s">
        <v>176</v>
      </c>
      <c r="D102" s="32" t="s">
        <v>15</v>
      </c>
      <c r="E102" s="35">
        <v>92</v>
      </c>
      <c r="F102" s="34">
        <f t="shared" si="3"/>
        <v>75</v>
      </c>
      <c r="G102" s="34">
        <v>0</v>
      </c>
      <c r="H102" s="34">
        <v>25</v>
      </c>
      <c r="I102" s="35">
        <v>25</v>
      </c>
      <c r="J102" s="35">
        <v>25</v>
      </c>
    </row>
    <row r="103" spans="1:11" s="1" customFormat="1" ht="12.75">
      <c r="A103" s="32">
        <f t="shared" ref="A103:A128" si="4">+A102+1</f>
        <v>3</v>
      </c>
      <c r="B103" s="37" t="s">
        <v>175</v>
      </c>
      <c r="C103" s="33" t="s">
        <v>177</v>
      </c>
      <c r="D103" s="32" t="s">
        <v>15</v>
      </c>
      <c r="E103" s="34">
        <v>0</v>
      </c>
      <c r="F103" s="34">
        <f t="shared" si="3"/>
        <v>10</v>
      </c>
      <c r="G103" s="34">
        <v>0</v>
      </c>
      <c r="H103" s="34">
        <v>4</v>
      </c>
      <c r="I103" s="35">
        <v>4</v>
      </c>
      <c r="J103" s="35">
        <v>2</v>
      </c>
    </row>
    <row r="104" spans="1:11" s="1" customFormat="1" ht="12.75">
      <c r="A104" s="32">
        <f t="shared" si="4"/>
        <v>4</v>
      </c>
      <c r="B104" s="38" t="s">
        <v>178</v>
      </c>
      <c r="C104" s="33" t="s">
        <v>179</v>
      </c>
      <c r="D104" s="32" t="s">
        <v>15</v>
      </c>
      <c r="E104" s="35">
        <v>18</v>
      </c>
      <c r="F104" s="34">
        <f t="shared" si="3"/>
        <v>0</v>
      </c>
      <c r="G104" s="34">
        <v>0</v>
      </c>
      <c r="H104" s="34">
        <v>0</v>
      </c>
      <c r="I104" s="35">
        <v>0</v>
      </c>
      <c r="J104" s="34">
        <v>0</v>
      </c>
    </row>
    <row r="105" spans="1:11" s="1" customFormat="1" ht="12.75">
      <c r="A105" s="32">
        <f t="shared" si="4"/>
        <v>5</v>
      </c>
      <c r="B105" s="38" t="s">
        <v>180</v>
      </c>
      <c r="C105" s="33" t="s">
        <v>181</v>
      </c>
      <c r="D105" s="32" t="s">
        <v>15</v>
      </c>
      <c r="E105" s="34">
        <v>0</v>
      </c>
      <c r="F105" s="34">
        <f t="shared" si="3"/>
        <v>4</v>
      </c>
      <c r="G105" s="34">
        <v>0</v>
      </c>
      <c r="H105" s="34">
        <v>2</v>
      </c>
      <c r="I105" s="35">
        <v>2</v>
      </c>
      <c r="J105" s="34">
        <v>0</v>
      </c>
    </row>
    <row r="106" spans="1:11" s="1" customFormat="1" ht="138.75" customHeight="1">
      <c r="A106" s="32">
        <f t="shared" si="4"/>
        <v>6</v>
      </c>
      <c r="B106" s="32" t="s">
        <v>182</v>
      </c>
      <c r="C106" s="33" t="s">
        <v>183</v>
      </c>
      <c r="D106" s="32" t="s">
        <v>15</v>
      </c>
      <c r="E106" s="34">
        <v>5</v>
      </c>
      <c r="F106" s="34">
        <f t="shared" si="3"/>
        <v>50</v>
      </c>
      <c r="G106" s="34">
        <v>15</v>
      </c>
      <c r="H106" s="34">
        <v>20</v>
      </c>
      <c r="I106" s="34">
        <v>15</v>
      </c>
      <c r="J106" s="34">
        <v>0</v>
      </c>
    </row>
    <row r="107" spans="1:11" s="1" customFormat="1" ht="12.75" customHeight="1">
      <c r="A107" s="32">
        <f t="shared" si="4"/>
        <v>7</v>
      </c>
      <c r="B107" s="32" t="s">
        <v>184</v>
      </c>
      <c r="C107" s="33" t="s">
        <v>185</v>
      </c>
      <c r="D107" s="32"/>
      <c r="E107" s="34"/>
      <c r="F107" s="34">
        <f t="shared" si="3"/>
        <v>18</v>
      </c>
      <c r="G107" s="34">
        <v>6</v>
      </c>
      <c r="H107" s="34">
        <v>6</v>
      </c>
      <c r="I107" s="34">
        <v>6</v>
      </c>
      <c r="J107" s="34">
        <v>0</v>
      </c>
    </row>
    <row r="108" spans="1:11" s="1" customFormat="1" ht="12.75">
      <c r="A108" s="32">
        <f t="shared" si="4"/>
        <v>8</v>
      </c>
      <c r="B108" s="32" t="s">
        <v>186</v>
      </c>
      <c r="C108" s="33" t="s">
        <v>187</v>
      </c>
      <c r="D108" s="32"/>
      <c r="E108" s="34"/>
      <c r="F108" s="34">
        <f t="shared" si="3"/>
        <v>18</v>
      </c>
      <c r="G108" s="34">
        <v>6</v>
      </c>
      <c r="H108" s="34">
        <v>6</v>
      </c>
      <c r="I108" s="34">
        <v>6</v>
      </c>
      <c r="J108" s="34">
        <v>0</v>
      </c>
    </row>
    <row r="109" spans="1:11" s="1" customFormat="1" ht="12.75">
      <c r="A109" s="32">
        <f t="shared" si="4"/>
        <v>9</v>
      </c>
      <c r="B109" s="32" t="s">
        <v>188</v>
      </c>
      <c r="C109" s="33" t="s">
        <v>189</v>
      </c>
      <c r="D109" s="32"/>
      <c r="E109" s="34"/>
      <c r="F109" s="34">
        <f t="shared" si="3"/>
        <v>18</v>
      </c>
      <c r="G109" s="34">
        <v>6</v>
      </c>
      <c r="H109" s="34">
        <v>6</v>
      </c>
      <c r="I109" s="34">
        <v>6</v>
      </c>
      <c r="J109" s="34">
        <v>0</v>
      </c>
    </row>
    <row r="110" spans="1:11" s="1" customFormat="1" ht="12.75">
      <c r="A110" s="32">
        <f t="shared" si="4"/>
        <v>10</v>
      </c>
      <c r="B110" s="32" t="s">
        <v>190</v>
      </c>
      <c r="C110" s="33" t="s">
        <v>191</v>
      </c>
      <c r="D110" s="32"/>
      <c r="E110" s="34"/>
      <c r="F110" s="34">
        <f t="shared" si="3"/>
        <v>18</v>
      </c>
      <c r="G110" s="34">
        <v>6</v>
      </c>
      <c r="H110" s="34">
        <v>6</v>
      </c>
      <c r="I110" s="34">
        <v>6</v>
      </c>
      <c r="J110" s="34">
        <v>0</v>
      </c>
    </row>
    <row r="111" spans="1:11" s="1" customFormat="1" ht="12.75">
      <c r="A111" s="32">
        <f t="shared" si="4"/>
        <v>11</v>
      </c>
      <c r="B111" s="32" t="s">
        <v>192</v>
      </c>
      <c r="C111" s="33" t="s">
        <v>193</v>
      </c>
      <c r="D111" s="32"/>
      <c r="E111" s="34"/>
      <c r="F111" s="34">
        <f t="shared" si="3"/>
        <v>18</v>
      </c>
      <c r="G111" s="34">
        <v>6</v>
      </c>
      <c r="H111" s="34">
        <v>6</v>
      </c>
      <c r="I111" s="34">
        <v>6</v>
      </c>
      <c r="J111" s="34">
        <v>0</v>
      </c>
    </row>
    <row r="112" spans="1:11" s="1" customFormat="1" ht="12.75">
      <c r="A112" s="32">
        <f t="shared" si="4"/>
        <v>12</v>
      </c>
      <c r="B112" s="32" t="s">
        <v>194</v>
      </c>
      <c r="C112" s="33" t="s">
        <v>195</v>
      </c>
      <c r="D112" s="32"/>
      <c r="E112" s="34"/>
      <c r="F112" s="34">
        <f t="shared" si="3"/>
        <v>18</v>
      </c>
      <c r="G112" s="34">
        <v>6</v>
      </c>
      <c r="H112" s="34">
        <v>6</v>
      </c>
      <c r="I112" s="34">
        <v>6</v>
      </c>
      <c r="J112" s="34">
        <v>0</v>
      </c>
    </row>
    <row r="113" spans="1:10" s="1" customFormat="1" ht="12.75">
      <c r="A113" s="32">
        <f t="shared" si="4"/>
        <v>13</v>
      </c>
      <c r="B113" s="32" t="s">
        <v>196</v>
      </c>
      <c r="C113" s="33" t="s">
        <v>197</v>
      </c>
      <c r="D113" s="32"/>
      <c r="E113" s="34"/>
      <c r="F113" s="34">
        <f t="shared" si="3"/>
        <v>18</v>
      </c>
      <c r="G113" s="34">
        <v>6</v>
      </c>
      <c r="H113" s="34">
        <v>6</v>
      </c>
      <c r="I113" s="34">
        <v>6</v>
      </c>
      <c r="J113" s="34">
        <v>0</v>
      </c>
    </row>
    <row r="114" spans="1:10" s="1" customFormat="1" ht="63.75">
      <c r="A114" s="32">
        <f t="shared" si="4"/>
        <v>14</v>
      </c>
      <c r="B114" s="32" t="s">
        <v>198</v>
      </c>
      <c r="C114" s="33" t="s">
        <v>199</v>
      </c>
      <c r="D114" s="32" t="s">
        <v>15</v>
      </c>
      <c r="E114" s="34">
        <v>2</v>
      </c>
      <c r="F114" s="34">
        <f t="shared" si="3"/>
        <v>220</v>
      </c>
      <c r="G114" s="34">
        <v>75</v>
      </c>
      <c r="H114" s="34">
        <v>80</v>
      </c>
      <c r="I114" s="34">
        <v>65</v>
      </c>
      <c r="J114" s="34">
        <v>0</v>
      </c>
    </row>
    <row r="115" spans="1:10" s="1" customFormat="1" ht="63.75">
      <c r="A115" s="32">
        <f t="shared" si="4"/>
        <v>15</v>
      </c>
      <c r="B115" s="32" t="s">
        <v>200</v>
      </c>
      <c r="C115" s="33" t="s">
        <v>201</v>
      </c>
      <c r="D115" s="32" t="s">
        <v>15</v>
      </c>
      <c r="E115" s="34">
        <v>20</v>
      </c>
      <c r="F115" s="34">
        <f t="shared" si="3"/>
        <v>840</v>
      </c>
      <c r="G115" s="34">
        <v>150</v>
      </c>
      <c r="H115" s="34">
        <v>300</v>
      </c>
      <c r="I115" s="34">
        <v>300</v>
      </c>
      <c r="J115" s="34">
        <v>90</v>
      </c>
    </row>
    <row r="116" spans="1:10" s="1" customFormat="1" ht="60.75" customHeight="1">
      <c r="A116" s="32">
        <f t="shared" si="4"/>
        <v>16</v>
      </c>
      <c r="B116" s="32" t="s">
        <v>200</v>
      </c>
      <c r="C116" s="33" t="s">
        <v>202</v>
      </c>
      <c r="D116" s="32" t="s">
        <v>15</v>
      </c>
      <c r="E116" s="34">
        <v>0</v>
      </c>
      <c r="F116" s="34">
        <f t="shared" si="3"/>
        <v>100</v>
      </c>
      <c r="G116" s="34">
        <v>20</v>
      </c>
      <c r="H116" s="34">
        <v>40</v>
      </c>
      <c r="I116" s="34">
        <v>40</v>
      </c>
      <c r="J116" s="34">
        <v>0</v>
      </c>
    </row>
    <row r="117" spans="1:10" s="1" customFormat="1" ht="93" customHeight="1">
      <c r="A117" s="32">
        <f t="shared" si="4"/>
        <v>17</v>
      </c>
      <c r="B117" s="32" t="s">
        <v>203</v>
      </c>
      <c r="C117" s="33" t="s">
        <v>204</v>
      </c>
      <c r="D117" s="32" t="s">
        <v>15</v>
      </c>
      <c r="E117" s="34">
        <v>0</v>
      </c>
      <c r="F117" s="34">
        <f t="shared" si="3"/>
        <v>20</v>
      </c>
      <c r="G117" s="34">
        <v>0</v>
      </c>
      <c r="H117" s="34">
        <v>20</v>
      </c>
      <c r="I117" s="34">
        <v>0</v>
      </c>
      <c r="J117" s="34">
        <v>0</v>
      </c>
    </row>
    <row r="118" spans="1:10" s="1" customFormat="1" ht="75.75" customHeight="1">
      <c r="A118" s="32">
        <f t="shared" si="4"/>
        <v>18</v>
      </c>
      <c r="B118" s="32" t="s">
        <v>200</v>
      </c>
      <c r="C118" s="33" t="s">
        <v>205</v>
      </c>
      <c r="D118" s="32" t="s">
        <v>15</v>
      </c>
      <c r="E118" s="34">
        <v>110</v>
      </c>
      <c r="F118" s="34">
        <f t="shared" si="3"/>
        <v>190</v>
      </c>
      <c r="G118" s="34">
        <v>0</v>
      </c>
      <c r="H118" s="34">
        <v>100</v>
      </c>
      <c r="I118" s="34">
        <v>90</v>
      </c>
      <c r="J118" s="34">
        <v>0</v>
      </c>
    </row>
    <row r="119" spans="1:10" s="1" customFormat="1" ht="44.25" customHeight="1">
      <c r="A119" s="32">
        <f t="shared" si="4"/>
        <v>19</v>
      </c>
      <c r="B119" s="32" t="s">
        <v>206</v>
      </c>
      <c r="C119" s="33" t="s">
        <v>207</v>
      </c>
      <c r="D119" s="32" t="s">
        <v>15</v>
      </c>
      <c r="E119" s="34">
        <v>0</v>
      </c>
      <c r="F119" s="34">
        <f t="shared" si="3"/>
        <v>160</v>
      </c>
      <c r="G119" s="34">
        <v>40</v>
      </c>
      <c r="H119" s="34">
        <v>40</v>
      </c>
      <c r="I119" s="34">
        <v>40</v>
      </c>
      <c r="J119" s="34">
        <v>40</v>
      </c>
    </row>
    <row r="120" spans="1:10" s="1" customFormat="1" ht="39.75" customHeight="1">
      <c r="A120" s="32">
        <f t="shared" si="4"/>
        <v>20</v>
      </c>
      <c r="B120" s="36" t="s">
        <v>208</v>
      </c>
      <c r="C120" s="39" t="s">
        <v>209</v>
      </c>
      <c r="D120" s="32" t="s">
        <v>15</v>
      </c>
      <c r="E120" s="34">
        <v>0</v>
      </c>
      <c r="F120" s="34">
        <f t="shared" si="3"/>
        <v>80</v>
      </c>
      <c r="G120" s="40">
        <v>0</v>
      </c>
      <c r="H120" s="40">
        <v>80</v>
      </c>
      <c r="I120" s="40">
        <v>0</v>
      </c>
      <c r="J120" s="40">
        <v>0</v>
      </c>
    </row>
    <row r="121" spans="1:10" s="1" customFormat="1" ht="12.75">
      <c r="A121" s="32">
        <f t="shared" si="4"/>
        <v>21</v>
      </c>
      <c r="B121" s="36" t="s">
        <v>210</v>
      </c>
      <c r="C121" s="41" t="s">
        <v>211</v>
      </c>
      <c r="D121" s="32" t="s">
        <v>15</v>
      </c>
      <c r="E121" s="34">
        <v>0</v>
      </c>
      <c r="F121" s="34">
        <f t="shared" si="3"/>
        <v>3000</v>
      </c>
      <c r="G121" s="40">
        <v>0</v>
      </c>
      <c r="H121" s="40">
        <v>1000</v>
      </c>
      <c r="I121" s="40">
        <v>1000</v>
      </c>
      <c r="J121" s="40">
        <v>1000</v>
      </c>
    </row>
    <row r="122" spans="1:10" s="1" customFormat="1" ht="100.5" customHeight="1">
      <c r="A122" s="32">
        <f t="shared" si="4"/>
        <v>22</v>
      </c>
      <c r="B122" s="33" t="s">
        <v>212</v>
      </c>
      <c r="C122" s="33" t="s">
        <v>213</v>
      </c>
      <c r="D122" s="32" t="s">
        <v>15</v>
      </c>
      <c r="E122" s="34">
        <v>303</v>
      </c>
      <c r="F122" s="34">
        <f t="shared" si="3"/>
        <v>300</v>
      </c>
      <c r="G122" s="34">
        <v>0</v>
      </c>
      <c r="H122" s="34">
        <v>300</v>
      </c>
      <c r="I122" s="34">
        <v>0</v>
      </c>
      <c r="J122" s="34">
        <v>0</v>
      </c>
    </row>
    <row r="123" spans="1:10" s="1" customFormat="1" ht="12.75">
      <c r="A123" s="32">
        <f t="shared" si="4"/>
        <v>23</v>
      </c>
      <c r="B123" s="42" t="s">
        <v>214</v>
      </c>
      <c r="C123" s="43" t="s">
        <v>215</v>
      </c>
      <c r="D123" s="32" t="s">
        <v>15</v>
      </c>
      <c r="E123" s="34">
        <v>0</v>
      </c>
      <c r="F123" s="34">
        <f t="shared" si="3"/>
        <v>8</v>
      </c>
      <c r="G123" s="34">
        <v>0</v>
      </c>
      <c r="H123" s="34">
        <v>4</v>
      </c>
      <c r="I123" s="34">
        <v>4</v>
      </c>
      <c r="J123" s="34">
        <v>0</v>
      </c>
    </row>
    <row r="124" spans="1:10" s="1" customFormat="1" ht="78" customHeight="1">
      <c r="A124" s="32">
        <f t="shared" si="4"/>
        <v>24</v>
      </c>
      <c r="B124" s="44" t="s">
        <v>216</v>
      </c>
      <c r="C124" s="45" t="s">
        <v>217</v>
      </c>
      <c r="D124" s="32" t="s">
        <v>15</v>
      </c>
      <c r="E124" s="34">
        <v>0</v>
      </c>
      <c r="F124" s="34">
        <f t="shared" si="3"/>
        <v>20</v>
      </c>
      <c r="G124" s="34">
        <v>0</v>
      </c>
      <c r="H124" s="34">
        <v>20</v>
      </c>
      <c r="I124" s="35">
        <v>0</v>
      </c>
      <c r="J124" s="35">
        <v>0</v>
      </c>
    </row>
    <row r="125" spans="1:10" s="1" customFormat="1" ht="69.75" customHeight="1">
      <c r="A125" s="32">
        <f t="shared" si="4"/>
        <v>25</v>
      </c>
      <c r="B125" s="46" t="s">
        <v>218</v>
      </c>
      <c r="C125" s="47" t="s">
        <v>219</v>
      </c>
      <c r="D125" s="32" t="s">
        <v>15</v>
      </c>
      <c r="E125" s="34">
        <v>0</v>
      </c>
      <c r="F125" s="34">
        <f t="shared" si="3"/>
        <v>20</v>
      </c>
      <c r="G125" s="48">
        <v>0</v>
      </c>
      <c r="H125" s="48">
        <v>20</v>
      </c>
      <c r="I125" s="48">
        <v>0</v>
      </c>
      <c r="J125" s="48">
        <v>0</v>
      </c>
    </row>
    <row r="126" spans="1:10" s="1" customFormat="1" ht="74.25" customHeight="1">
      <c r="A126" s="32">
        <f t="shared" si="4"/>
        <v>26</v>
      </c>
      <c r="B126" s="32" t="s">
        <v>220</v>
      </c>
      <c r="C126" s="33" t="s">
        <v>221</v>
      </c>
      <c r="D126" s="32" t="s">
        <v>15</v>
      </c>
      <c r="E126" s="34">
        <v>15</v>
      </c>
      <c r="F126" s="34">
        <f t="shared" si="3"/>
        <v>40</v>
      </c>
      <c r="G126" s="34">
        <v>0</v>
      </c>
      <c r="H126" s="34">
        <v>15</v>
      </c>
      <c r="I126" s="34">
        <v>15</v>
      </c>
      <c r="J126" s="34">
        <v>10</v>
      </c>
    </row>
    <row r="127" spans="1:10" s="1" customFormat="1" ht="71.25" customHeight="1">
      <c r="A127" s="32">
        <f t="shared" si="4"/>
        <v>27</v>
      </c>
      <c r="B127" s="32" t="s">
        <v>220</v>
      </c>
      <c r="C127" s="33" t="s">
        <v>222</v>
      </c>
      <c r="D127" s="32" t="s">
        <v>15</v>
      </c>
      <c r="E127" s="34">
        <v>0</v>
      </c>
      <c r="F127" s="34">
        <f t="shared" si="3"/>
        <v>20</v>
      </c>
      <c r="G127" s="34">
        <v>5</v>
      </c>
      <c r="H127" s="34">
        <v>5</v>
      </c>
      <c r="I127" s="34">
        <v>5</v>
      </c>
      <c r="J127" s="34">
        <v>5</v>
      </c>
    </row>
    <row r="128" spans="1:10" s="1" customFormat="1" ht="68.25" customHeight="1">
      <c r="A128" s="32">
        <f t="shared" si="4"/>
        <v>28</v>
      </c>
      <c r="B128" s="32" t="s">
        <v>220</v>
      </c>
      <c r="C128" s="33" t="s">
        <v>223</v>
      </c>
      <c r="D128" s="32" t="s">
        <v>15</v>
      </c>
      <c r="E128" s="34"/>
      <c r="F128" s="34">
        <f t="shared" si="3"/>
        <v>10</v>
      </c>
      <c r="G128" s="34">
        <v>0</v>
      </c>
      <c r="H128" s="34">
        <v>5</v>
      </c>
      <c r="I128" s="34">
        <v>5</v>
      </c>
      <c r="J128" s="34">
        <v>0</v>
      </c>
    </row>
    <row r="129" spans="1:10" s="1" customFormat="1" ht="15.75" customHeight="1">
      <c r="A129" s="246" t="s">
        <v>224</v>
      </c>
      <c r="B129" s="247"/>
      <c r="C129" s="247"/>
      <c r="D129" s="247"/>
      <c r="E129" s="247"/>
      <c r="F129" s="247"/>
      <c r="G129" s="247"/>
      <c r="H129" s="247"/>
      <c r="I129" s="247"/>
      <c r="J129" s="248"/>
    </row>
    <row r="130" spans="1:10" s="49" customFormat="1" ht="63.75">
      <c r="A130" s="32">
        <v>1</v>
      </c>
      <c r="B130" s="32" t="s">
        <v>225</v>
      </c>
      <c r="C130" s="33" t="s">
        <v>226</v>
      </c>
      <c r="D130" s="32" t="s">
        <v>35</v>
      </c>
      <c r="E130" s="34">
        <v>0</v>
      </c>
      <c r="F130" s="34">
        <f t="shared" ref="F130:F169" si="5">+SUM(G130:J130)</f>
        <v>12000</v>
      </c>
      <c r="G130" s="34">
        <v>3000</v>
      </c>
      <c r="H130" s="34">
        <v>5000</v>
      </c>
      <c r="I130" s="34">
        <v>4000</v>
      </c>
      <c r="J130" s="34">
        <v>0</v>
      </c>
    </row>
    <row r="131" spans="1:10" s="49" customFormat="1" ht="89.25">
      <c r="A131" s="32">
        <f t="shared" ref="A131:A169" si="6">+A130+1</f>
        <v>2</v>
      </c>
      <c r="B131" s="50" t="s">
        <v>227</v>
      </c>
      <c r="C131" s="37" t="s">
        <v>228</v>
      </c>
      <c r="D131" s="44" t="s">
        <v>15</v>
      </c>
      <c r="E131" s="34">
        <v>0</v>
      </c>
      <c r="F131" s="34">
        <f t="shared" si="5"/>
        <v>200</v>
      </c>
      <c r="G131" s="35">
        <v>50</v>
      </c>
      <c r="H131" s="35">
        <v>50</v>
      </c>
      <c r="I131" s="35">
        <v>50</v>
      </c>
      <c r="J131" s="35">
        <v>50</v>
      </c>
    </row>
    <row r="132" spans="1:10" s="49" customFormat="1" ht="114.75">
      <c r="A132" s="32">
        <f t="shared" si="6"/>
        <v>3</v>
      </c>
      <c r="B132" s="51" t="s">
        <v>229</v>
      </c>
      <c r="C132" s="37" t="s">
        <v>230</v>
      </c>
      <c r="D132" s="44" t="s">
        <v>15</v>
      </c>
      <c r="E132" s="34">
        <v>0</v>
      </c>
      <c r="F132" s="34">
        <f t="shared" si="5"/>
        <v>200</v>
      </c>
      <c r="G132" s="48">
        <v>100</v>
      </c>
      <c r="H132" s="48">
        <v>100</v>
      </c>
      <c r="I132" s="48">
        <v>0</v>
      </c>
      <c r="J132" s="34">
        <v>0</v>
      </c>
    </row>
    <row r="133" spans="1:10" s="49" customFormat="1" ht="25.5">
      <c r="A133" s="32">
        <f t="shared" si="6"/>
        <v>4</v>
      </c>
      <c r="B133" s="52" t="s">
        <v>231</v>
      </c>
      <c r="C133" s="37" t="s">
        <v>232</v>
      </c>
      <c r="D133" s="44" t="s">
        <v>15</v>
      </c>
      <c r="E133" s="48">
        <v>2</v>
      </c>
      <c r="F133" s="34">
        <f t="shared" si="5"/>
        <v>8</v>
      </c>
      <c r="G133" s="48">
        <v>2</v>
      </c>
      <c r="H133" s="34">
        <v>2</v>
      </c>
      <c r="I133" s="48">
        <v>2</v>
      </c>
      <c r="J133" s="34">
        <v>2</v>
      </c>
    </row>
    <row r="134" spans="1:10" s="49" customFormat="1" ht="25.5">
      <c r="A134" s="32">
        <f t="shared" si="6"/>
        <v>5</v>
      </c>
      <c r="B134" s="52" t="s">
        <v>231</v>
      </c>
      <c r="C134" s="37" t="s">
        <v>233</v>
      </c>
      <c r="D134" s="44" t="s">
        <v>15</v>
      </c>
      <c r="E134" s="48">
        <v>2</v>
      </c>
      <c r="F134" s="34">
        <f t="shared" si="5"/>
        <v>8</v>
      </c>
      <c r="G134" s="48">
        <v>2</v>
      </c>
      <c r="H134" s="34">
        <v>2</v>
      </c>
      <c r="I134" s="48">
        <v>2</v>
      </c>
      <c r="J134" s="34">
        <v>2</v>
      </c>
    </row>
    <row r="135" spans="1:10" s="49" customFormat="1" ht="25.5">
      <c r="A135" s="32">
        <f t="shared" si="6"/>
        <v>6</v>
      </c>
      <c r="B135" s="52" t="s">
        <v>231</v>
      </c>
      <c r="C135" s="37" t="s">
        <v>234</v>
      </c>
      <c r="D135" s="44" t="s">
        <v>15</v>
      </c>
      <c r="E135" s="48"/>
      <c r="F135" s="34">
        <f t="shared" si="5"/>
        <v>40</v>
      </c>
      <c r="G135" s="48">
        <v>10</v>
      </c>
      <c r="H135" s="34">
        <v>10</v>
      </c>
      <c r="I135" s="48">
        <v>10</v>
      </c>
      <c r="J135" s="34">
        <v>10</v>
      </c>
    </row>
    <row r="136" spans="1:10" s="49" customFormat="1" ht="25.5">
      <c r="A136" s="32">
        <f t="shared" si="6"/>
        <v>7</v>
      </c>
      <c r="B136" s="52" t="s">
        <v>231</v>
      </c>
      <c r="C136" s="37" t="s">
        <v>235</v>
      </c>
      <c r="D136" s="44" t="s">
        <v>15</v>
      </c>
      <c r="E136" s="48">
        <v>6</v>
      </c>
      <c r="F136" s="34">
        <f t="shared" si="5"/>
        <v>32</v>
      </c>
      <c r="G136" s="48">
        <v>8</v>
      </c>
      <c r="H136" s="34">
        <v>8</v>
      </c>
      <c r="I136" s="48">
        <v>8</v>
      </c>
      <c r="J136" s="34">
        <v>8</v>
      </c>
    </row>
    <row r="137" spans="1:10" s="49" customFormat="1" ht="25.5">
      <c r="A137" s="32">
        <f t="shared" si="6"/>
        <v>8</v>
      </c>
      <c r="B137" s="52" t="s">
        <v>231</v>
      </c>
      <c r="C137" s="37" t="s">
        <v>236</v>
      </c>
      <c r="D137" s="44" t="s">
        <v>15</v>
      </c>
      <c r="E137" s="48">
        <v>13</v>
      </c>
      <c r="F137" s="34">
        <f t="shared" si="5"/>
        <v>8</v>
      </c>
      <c r="G137" s="48">
        <v>2</v>
      </c>
      <c r="H137" s="34">
        <v>2</v>
      </c>
      <c r="I137" s="48">
        <v>2</v>
      </c>
      <c r="J137" s="34">
        <v>2</v>
      </c>
    </row>
    <row r="138" spans="1:10" s="49" customFormat="1" ht="25.5">
      <c r="A138" s="32">
        <f t="shared" si="6"/>
        <v>9</v>
      </c>
      <c r="B138" s="52" t="s">
        <v>231</v>
      </c>
      <c r="C138" s="37" t="s">
        <v>237</v>
      </c>
      <c r="D138" s="44" t="s">
        <v>15</v>
      </c>
      <c r="E138" s="48">
        <v>11</v>
      </c>
      <c r="F138" s="34">
        <f t="shared" si="5"/>
        <v>8</v>
      </c>
      <c r="G138" s="48">
        <v>2</v>
      </c>
      <c r="H138" s="34">
        <v>2</v>
      </c>
      <c r="I138" s="48">
        <v>2</v>
      </c>
      <c r="J138" s="34">
        <v>2</v>
      </c>
    </row>
    <row r="139" spans="1:10" s="49" customFormat="1" ht="25.5">
      <c r="A139" s="32">
        <f t="shared" si="6"/>
        <v>10</v>
      </c>
      <c r="B139" s="52" t="s">
        <v>231</v>
      </c>
      <c r="C139" s="37" t="s">
        <v>238</v>
      </c>
      <c r="D139" s="44" t="s">
        <v>15</v>
      </c>
      <c r="E139" s="48">
        <f>20+15</f>
        <v>35</v>
      </c>
      <c r="F139" s="34">
        <f t="shared" si="5"/>
        <v>16</v>
      </c>
      <c r="G139" s="48">
        <v>4</v>
      </c>
      <c r="H139" s="34">
        <v>4</v>
      </c>
      <c r="I139" s="48">
        <v>4</v>
      </c>
      <c r="J139" s="34">
        <v>4</v>
      </c>
    </row>
    <row r="140" spans="1:10" s="49" customFormat="1" ht="25.5">
      <c r="A140" s="32">
        <f t="shared" si="6"/>
        <v>11</v>
      </c>
      <c r="B140" s="52" t="s">
        <v>231</v>
      </c>
      <c r="C140" s="37" t="s">
        <v>239</v>
      </c>
      <c r="D140" s="44" t="s">
        <v>15</v>
      </c>
      <c r="E140" s="48"/>
      <c r="F140" s="34">
        <f t="shared" si="5"/>
        <v>35</v>
      </c>
      <c r="G140" s="48">
        <v>35</v>
      </c>
      <c r="H140" s="34">
        <v>0</v>
      </c>
      <c r="I140" s="48">
        <v>0</v>
      </c>
      <c r="J140" s="34">
        <v>0</v>
      </c>
    </row>
    <row r="141" spans="1:10" s="49" customFormat="1" ht="25.5">
      <c r="A141" s="32">
        <f t="shared" si="6"/>
        <v>12</v>
      </c>
      <c r="B141" s="52" t="s">
        <v>231</v>
      </c>
      <c r="C141" s="37" t="s">
        <v>240</v>
      </c>
      <c r="D141" s="44" t="s">
        <v>15</v>
      </c>
      <c r="E141" s="48">
        <v>5</v>
      </c>
      <c r="F141" s="34">
        <f t="shared" si="5"/>
        <v>8</v>
      </c>
      <c r="G141" s="48">
        <v>2</v>
      </c>
      <c r="H141" s="34">
        <v>2</v>
      </c>
      <c r="I141" s="48">
        <v>2</v>
      </c>
      <c r="J141" s="34">
        <v>2</v>
      </c>
    </row>
    <row r="142" spans="1:10" s="49" customFormat="1" ht="51">
      <c r="A142" s="32">
        <f t="shared" si="6"/>
        <v>13</v>
      </c>
      <c r="B142" s="44" t="s">
        <v>241</v>
      </c>
      <c r="C142" s="37" t="s">
        <v>242</v>
      </c>
      <c r="D142" s="44" t="s">
        <v>15</v>
      </c>
      <c r="E142" s="34">
        <v>0</v>
      </c>
      <c r="F142" s="34">
        <f t="shared" si="5"/>
        <v>10</v>
      </c>
      <c r="G142" s="35">
        <v>5</v>
      </c>
      <c r="H142" s="35">
        <v>5</v>
      </c>
      <c r="I142" s="34">
        <v>0</v>
      </c>
      <c r="J142" s="34">
        <v>0</v>
      </c>
    </row>
    <row r="143" spans="1:10" s="49" customFormat="1" ht="63.75">
      <c r="A143" s="32">
        <f t="shared" si="6"/>
        <v>14</v>
      </c>
      <c r="B143" s="52" t="s">
        <v>243</v>
      </c>
      <c r="C143" s="37" t="s">
        <v>244</v>
      </c>
      <c r="D143" s="44" t="s">
        <v>15</v>
      </c>
      <c r="E143" s="34">
        <v>0</v>
      </c>
      <c r="F143" s="34">
        <f t="shared" si="5"/>
        <v>35</v>
      </c>
      <c r="G143" s="35">
        <v>0</v>
      </c>
      <c r="H143" s="34">
        <v>35</v>
      </c>
      <c r="I143" s="35">
        <v>0</v>
      </c>
      <c r="J143" s="34">
        <v>0</v>
      </c>
    </row>
    <row r="144" spans="1:10" s="49" customFormat="1" ht="51">
      <c r="A144" s="32">
        <f t="shared" si="6"/>
        <v>15</v>
      </c>
      <c r="B144" s="37" t="s">
        <v>245</v>
      </c>
      <c r="C144" s="37" t="s">
        <v>246</v>
      </c>
      <c r="D144" s="44" t="s">
        <v>15</v>
      </c>
      <c r="E144" s="34">
        <v>0</v>
      </c>
      <c r="F144" s="34">
        <f t="shared" si="5"/>
        <v>35</v>
      </c>
      <c r="G144" s="34">
        <v>0</v>
      </c>
      <c r="H144" s="48">
        <v>35</v>
      </c>
      <c r="I144" s="48"/>
      <c r="J144" s="34">
        <v>0</v>
      </c>
    </row>
    <row r="145" spans="1:10" s="49" customFormat="1" ht="51">
      <c r="A145" s="32">
        <f t="shared" si="6"/>
        <v>16</v>
      </c>
      <c r="B145" s="37" t="s">
        <v>247</v>
      </c>
      <c r="C145" s="37" t="s">
        <v>248</v>
      </c>
      <c r="D145" s="44" t="s">
        <v>15</v>
      </c>
      <c r="E145" s="34">
        <v>0</v>
      </c>
      <c r="F145" s="34">
        <f t="shared" si="5"/>
        <v>35</v>
      </c>
      <c r="G145" s="34">
        <v>0</v>
      </c>
      <c r="H145" s="48">
        <v>35</v>
      </c>
      <c r="I145" s="48"/>
      <c r="J145" s="34">
        <v>0</v>
      </c>
    </row>
    <row r="146" spans="1:10" s="49" customFormat="1" ht="76.5">
      <c r="A146" s="32">
        <f t="shared" si="6"/>
        <v>17</v>
      </c>
      <c r="B146" s="37" t="s">
        <v>249</v>
      </c>
      <c r="C146" s="54" t="s">
        <v>250</v>
      </c>
      <c r="D146" s="37" t="s">
        <v>74</v>
      </c>
      <c r="E146" s="34">
        <v>0</v>
      </c>
      <c r="F146" s="34">
        <f t="shared" si="5"/>
        <v>100</v>
      </c>
      <c r="G146" s="35">
        <v>0</v>
      </c>
      <c r="H146" s="35">
        <v>50</v>
      </c>
      <c r="I146" s="35">
        <v>0</v>
      </c>
      <c r="J146" s="35">
        <v>50</v>
      </c>
    </row>
    <row r="147" spans="1:10" s="49" customFormat="1" ht="76.5">
      <c r="A147" s="32">
        <f t="shared" si="6"/>
        <v>18</v>
      </c>
      <c r="B147" s="37" t="s">
        <v>251</v>
      </c>
      <c r="C147" s="54" t="s">
        <v>252</v>
      </c>
      <c r="D147" s="37" t="s">
        <v>74</v>
      </c>
      <c r="E147" s="34">
        <v>0</v>
      </c>
      <c r="F147" s="34">
        <f t="shared" si="5"/>
        <v>100</v>
      </c>
      <c r="G147" s="35">
        <v>50</v>
      </c>
      <c r="H147" s="35">
        <v>0</v>
      </c>
      <c r="I147" s="35">
        <v>50</v>
      </c>
      <c r="J147" s="35">
        <v>0</v>
      </c>
    </row>
    <row r="148" spans="1:10" s="49" customFormat="1" ht="51">
      <c r="A148" s="32">
        <f t="shared" si="6"/>
        <v>19</v>
      </c>
      <c r="B148" s="37" t="s">
        <v>253</v>
      </c>
      <c r="C148" s="51" t="s">
        <v>254</v>
      </c>
      <c r="D148" s="44" t="s">
        <v>15</v>
      </c>
      <c r="E148" s="34">
        <v>0</v>
      </c>
      <c r="F148" s="34">
        <f t="shared" si="5"/>
        <v>40</v>
      </c>
      <c r="G148" s="35">
        <v>10</v>
      </c>
      <c r="H148" s="35">
        <v>10</v>
      </c>
      <c r="I148" s="35">
        <v>10</v>
      </c>
      <c r="J148" s="35">
        <v>10</v>
      </c>
    </row>
    <row r="149" spans="1:10" s="49" customFormat="1" ht="38.25">
      <c r="A149" s="32">
        <f t="shared" si="6"/>
        <v>20</v>
      </c>
      <c r="B149" s="37" t="s">
        <v>255</v>
      </c>
      <c r="C149" s="37" t="s">
        <v>256</v>
      </c>
      <c r="D149" s="44" t="s">
        <v>15</v>
      </c>
      <c r="E149" s="34">
        <v>0</v>
      </c>
      <c r="F149" s="34">
        <f t="shared" si="5"/>
        <v>12</v>
      </c>
      <c r="G149" s="35">
        <v>12</v>
      </c>
      <c r="H149" s="34">
        <v>0</v>
      </c>
      <c r="I149" s="34">
        <v>0</v>
      </c>
      <c r="J149" s="34">
        <v>0</v>
      </c>
    </row>
    <row r="150" spans="1:10" s="49" customFormat="1" ht="38.25">
      <c r="A150" s="32">
        <f t="shared" si="6"/>
        <v>21</v>
      </c>
      <c r="B150" s="37" t="s">
        <v>255</v>
      </c>
      <c r="C150" s="37" t="s">
        <v>257</v>
      </c>
      <c r="D150" s="44" t="s">
        <v>15</v>
      </c>
      <c r="E150" s="34">
        <v>0</v>
      </c>
      <c r="F150" s="34">
        <f t="shared" si="5"/>
        <v>8</v>
      </c>
      <c r="G150" s="35">
        <v>8</v>
      </c>
      <c r="H150" s="34">
        <v>0</v>
      </c>
      <c r="I150" s="34">
        <v>0</v>
      </c>
      <c r="J150" s="34">
        <v>0</v>
      </c>
    </row>
    <row r="151" spans="1:10" s="49" customFormat="1" ht="51">
      <c r="A151" s="32">
        <f t="shared" si="6"/>
        <v>22</v>
      </c>
      <c r="B151" s="37" t="s">
        <v>255</v>
      </c>
      <c r="C151" s="37" t="s">
        <v>258</v>
      </c>
      <c r="D151" s="44" t="s">
        <v>15</v>
      </c>
      <c r="E151" s="34">
        <v>0</v>
      </c>
      <c r="F151" s="34">
        <f t="shared" si="5"/>
        <v>16</v>
      </c>
      <c r="G151" s="35">
        <v>16</v>
      </c>
      <c r="H151" s="34">
        <v>0</v>
      </c>
      <c r="I151" s="34">
        <v>0</v>
      </c>
      <c r="J151" s="34">
        <v>0</v>
      </c>
    </row>
    <row r="152" spans="1:10" s="49" customFormat="1" ht="63.75">
      <c r="A152" s="32">
        <f t="shared" si="6"/>
        <v>23</v>
      </c>
      <c r="B152" s="37" t="s">
        <v>255</v>
      </c>
      <c r="C152" s="37" t="s">
        <v>259</v>
      </c>
      <c r="D152" s="44" t="s">
        <v>15</v>
      </c>
      <c r="E152" s="34">
        <v>0</v>
      </c>
      <c r="F152" s="34">
        <f t="shared" si="5"/>
        <v>8</v>
      </c>
      <c r="G152" s="35">
        <v>8</v>
      </c>
      <c r="H152" s="34">
        <v>0</v>
      </c>
      <c r="I152" s="34">
        <v>0</v>
      </c>
      <c r="J152" s="34">
        <v>0</v>
      </c>
    </row>
    <row r="153" spans="1:10" s="49" customFormat="1" ht="51">
      <c r="A153" s="32">
        <f t="shared" si="6"/>
        <v>24</v>
      </c>
      <c r="B153" s="44" t="s">
        <v>260</v>
      </c>
      <c r="C153" s="37" t="s">
        <v>261</v>
      </c>
      <c r="D153" s="44" t="s">
        <v>35</v>
      </c>
      <c r="E153" s="34">
        <v>0</v>
      </c>
      <c r="F153" s="34">
        <f t="shared" si="5"/>
        <v>126000</v>
      </c>
      <c r="G153" s="48">
        <v>25700</v>
      </c>
      <c r="H153" s="48">
        <v>34800</v>
      </c>
      <c r="I153" s="48">
        <v>36000</v>
      </c>
      <c r="J153" s="48">
        <v>29500</v>
      </c>
    </row>
    <row r="154" spans="1:10" s="49" customFormat="1" ht="51">
      <c r="A154" s="32">
        <f t="shared" si="6"/>
        <v>25</v>
      </c>
      <c r="B154" s="44" t="s">
        <v>260</v>
      </c>
      <c r="C154" s="37" t="s">
        <v>262</v>
      </c>
      <c r="D154" s="44" t="s">
        <v>35</v>
      </c>
      <c r="E154" s="34">
        <v>0</v>
      </c>
      <c r="F154" s="34">
        <f t="shared" si="5"/>
        <v>335900</v>
      </c>
      <c r="G154" s="48">
        <v>67000</v>
      </c>
      <c r="H154" s="48">
        <v>93100</v>
      </c>
      <c r="I154" s="48">
        <v>96800</v>
      </c>
      <c r="J154" s="48">
        <v>79000</v>
      </c>
    </row>
    <row r="155" spans="1:10" s="49" customFormat="1" ht="51">
      <c r="A155" s="32">
        <f t="shared" si="6"/>
        <v>26</v>
      </c>
      <c r="B155" s="44" t="s">
        <v>263</v>
      </c>
      <c r="C155" s="37" t="s">
        <v>264</v>
      </c>
      <c r="D155" s="44" t="s">
        <v>35</v>
      </c>
      <c r="E155" s="34">
        <v>0</v>
      </c>
      <c r="F155" s="34">
        <f t="shared" si="5"/>
        <v>7996</v>
      </c>
      <c r="G155" s="48">
        <v>1600</v>
      </c>
      <c r="H155" s="48">
        <v>2216</v>
      </c>
      <c r="I155" s="48">
        <v>2300</v>
      </c>
      <c r="J155" s="48">
        <v>1880</v>
      </c>
    </row>
    <row r="156" spans="1:10" s="49" customFormat="1" ht="89.25">
      <c r="A156" s="32">
        <f t="shared" si="6"/>
        <v>27</v>
      </c>
      <c r="B156" s="46" t="s">
        <v>265</v>
      </c>
      <c r="C156" s="37" t="s">
        <v>266</v>
      </c>
      <c r="D156" s="44" t="s">
        <v>15</v>
      </c>
      <c r="E156" s="34">
        <v>0</v>
      </c>
      <c r="F156" s="34">
        <f t="shared" si="5"/>
        <v>480</v>
      </c>
      <c r="G156" s="48">
        <v>100</v>
      </c>
      <c r="H156" s="48">
        <v>130</v>
      </c>
      <c r="I156" s="48">
        <v>140</v>
      </c>
      <c r="J156" s="48">
        <v>110</v>
      </c>
    </row>
    <row r="157" spans="1:10" s="49" customFormat="1" ht="15.75">
      <c r="A157" s="32">
        <f t="shared" si="6"/>
        <v>28</v>
      </c>
      <c r="B157" s="46" t="s">
        <v>267</v>
      </c>
      <c r="C157" s="37" t="s">
        <v>268</v>
      </c>
      <c r="D157" s="44" t="s">
        <v>54</v>
      </c>
      <c r="E157" s="34">
        <v>0</v>
      </c>
      <c r="F157" s="34">
        <f t="shared" si="5"/>
        <v>1900</v>
      </c>
      <c r="G157" s="48">
        <v>380</v>
      </c>
      <c r="H157" s="48">
        <v>525</v>
      </c>
      <c r="I157" s="48">
        <v>550</v>
      </c>
      <c r="J157" s="48">
        <v>445</v>
      </c>
    </row>
    <row r="158" spans="1:10" s="49" customFormat="1" ht="15.75">
      <c r="A158" s="32">
        <f t="shared" si="6"/>
        <v>29</v>
      </c>
      <c r="B158" s="46" t="s">
        <v>269</v>
      </c>
      <c r="C158" s="37" t="s">
        <v>270</v>
      </c>
      <c r="D158" s="44" t="s">
        <v>8</v>
      </c>
      <c r="E158" s="34">
        <v>0</v>
      </c>
      <c r="F158" s="34">
        <f t="shared" si="5"/>
        <v>600</v>
      </c>
      <c r="G158" s="48">
        <v>120</v>
      </c>
      <c r="H158" s="48">
        <v>165</v>
      </c>
      <c r="I158" s="48">
        <v>175</v>
      </c>
      <c r="J158" s="48">
        <v>140</v>
      </c>
    </row>
    <row r="159" spans="1:10" s="49" customFormat="1" ht="63.75">
      <c r="A159" s="32">
        <f t="shared" si="6"/>
        <v>30</v>
      </c>
      <c r="B159" s="32" t="s">
        <v>220</v>
      </c>
      <c r="C159" s="33" t="s">
        <v>271</v>
      </c>
      <c r="D159" s="32" t="s">
        <v>15</v>
      </c>
      <c r="E159" s="34">
        <v>7</v>
      </c>
      <c r="F159" s="34">
        <f t="shared" si="5"/>
        <v>35</v>
      </c>
      <c r="G159" s="34">
        <v>11</v>
      </c>
      <c r="H159" s="34">
        <v>12</v>
      </c>
      <c r="I159" s="34">
        <v>12</v>
      </c>
      <c r="J159" s="34">
        <v>0</v>
      </c>
    </row>
    <row r="160" spans="1:10" s="49" customFormat="1" ht="63.75">
      <c r="A160" s="32">
        <f t="shared" si="6"/>
        <v>31</v>
      </c>
      <c r="B160" s="32" t="s">
        <v>220</v>
      </c>
      <c r="C160" s="33" t="s">
        <v>272</v>
      </c>
      <c r="D160" s="32" t="s">
        <v>15</v>
      </c>
      <c r="E160" s="34">
        <v>7</v>
      </c>
      <c r="F160" s="34">
        <f t="shared" si="5"/>
        <v>35</v>
      </c>
      <c r="G160" s="34">
        <v>11</v>
      </c>
      <c r="H160" s="34">
        <v>12</v>
      </c>
      <c r="I160" s="34">
        <v>12</v>
      </c>
      <c r="J160" s="34">
        <v>0</v>
      </c>
    </row>
    <row r="161" spans="1:21" s="49" customFormat="1" ht="51">
      <c r="A161" s="32">
        <f t="shared" si="6"/>
        <v>32</v>
      </c>
      <c r="B161" s="32" t="s">
        <v>220</v>
      </c>
      <c r="C161" s="33" t="s">
        <v>273</v>
      </c>
      <c r="D161" s="44" t="s">
        <v>15</v>
      </c>
      <c r="E161" s="34">
        <v>0</v>
      </c>
      <c r="F161" s="34">
        <f t="shared" si="5"/>
        <v>15</v>
      </c>
      <c r="G161" s="35">
        <v>5</v>
      </c>
      <c r="H161" s="35">
        <v>5</v>
      </c>
      <c r="I161" s="35">
        <v>5</v>
      </c>
      <c r="J161" s="35"/>
    </row>
    <row r="162" spans="1:21" s="49" customFormat="1" ht="51">
      <c r="A162" s="32">
        <f t="shared" si="6"/>
        <v>33</v>
      </c>
      <c r="B162" s="32" t="s">
        <v>220</v>
      </c>
      <c r="C162" s="33" t="s">
        <v>274</v>
      </c>
      <c r="D162" s="44" t="s">
        <v>15</v>
      </c>
      <c r="E162" s="34">
        <v>0</v>
      </c>
      <c r="F162" s="34">
        <f t="shared" si="5"/>
        <v>15</v>
      </c>
      <c r="G162" s="35">
        <v>5</v>
      </c>
      <c r="H162" s="35">
        <v>5</v>
      </c>
      <c r="I162" s="35">
        <v>5</v>
      </c>
      <c r="J162" s="35"/>
    </row>
    <row r="163" spans="1:21" s="49" customFormat="1" ht="63.75">
      <c r="A163" s="32">
        <f t="shared" si="6"/>
        <v>34</v>
      </c>
      <c r="B163" s="51" t="s">
        <v>275</v>
      </c>
      <c r="C163" s="33" t="s">
        <v>276</v>
      </c>
      <c r="D163" s="44" t="s">
        <v>15</v>
      </c>
      <c r="E163" s="34">
        <v>0</v>
      </c>
      <c r="F163" s="34">
        <f t="shared" si="5"/>
        <v>15</v>
      </c>
      <c r="G163" s="35">
        <v>5</v>
      </c>
      <c r="H163" s="35">
        <v>5</v>
      </c>
      <c r="I163" s="35">
        <v>5</v>
      </c>
      <c r="J163" s="34">
        <v>0</v>
      </c>
    </row>
    <row r="164" spans="1:21" s="49" customFormat="1" ht="63.75">
      <c r="A164" s="32">
        <f t="shared" si="6"/>
        <v>35</v>
      </c>
      <c r="B164" s="51" t="s">
        <v>275</v>
      </c>
      <c r="C164" s="33" t="s">
        <v>277</v>
      </c>
      <c r="D164" s="44" t="s">
        <v>15</v>
      </c>
      <c r="E164" s="34">
        <v>0</v>
      </c>
      <c r="F164" s="34">
        <f t="shared" si="5"/>
        <v>15</v>
      </c>
      <c r="G164" s="35">
        <v>5</v>
      </c>
      <c r="H164" s="35">
        <v>5</v>
      </c>
      <c r="I164" s="35">
        <v>5</v>
      </c>
      <c r="J164" s="34">
        <v>0</v>
      </c>
    </row>
    <row r="165" spans="1:21" s="49" customFormat="1" ht="63.75">
      <c r="A165" s="32">
        <f t="shared" si="6"/>
        <v>36</v>
      </c>
      <c r="B165" s="51" t="s">
        <v>275</v>
      </c>
      <c r="C165" s="33" t="s">
        <v>278</v>
      </c>
      <c r="D165" s="44" t="s">
        <v>15</v>
      </c>
      <c r="E165" s="34">
        <v>0</v>
      </c>
      <c r="F165" s="34">
        <f t="shared" si="5"/>
        <v>10</v>
      </c>
      <c r="G165" s="35">
        <v>5</v>
      </c>
      <c r="H165" s="35">
        <v>3</v>
      </c>
      <c r="I165" s="35">
        <v>2</v>
      </c>
      <c r="J165" s="34">
        <v>0</v>
      </c>
    </row>
    <row r="166" spans="1:21" s="49" customFormat="1" ht="51">
      <c r="A166" s="32">
        <f t="shared" si="6"/>
        <v>37</v>
      </c>
      <c r="B166" s="51" t="s">
        <v>279</v>
      </c>
      <c r="C166" s="37" t="s">
        <v>280</v>
      </c>
      <c r="D166" s="44" t="s">
        <v>15</v>
      </c>
      <c r="E166" s="34">
        <v>0</v>
      </c>
      <c r="F166" s="34">
        <f t="shared" si="5"/>
        <v>70</v>
      </c>
      <c r="G166" s="35">
        <v>35</v>
      </c>
      <c r="H166" s="34">
        <v>0</v>
      </c>
      <c r="I166" s="35">
        <v>35</v>
      </c>
      <c r="J166" s="34">
        <v>0</v>
      </c>
    </row>
    <row r="167" spans="1:21" s="49" customFormat="1" ht="51">
      <c r="A167" s="32">
        <f t="shared" si="6"/>
        <v>38</v>
      </c>
      <c r="B167" s="51" t="s">
        <v>281</v>
      </c>
      <c r="C167" s="37" t="s">
        <v>282</v>
      </c>
      <c r="D167" s="44" t="s">
        <v>15</v>
      </c>
      <c r="E167" s="34">
        <v>0</v>
      </c>
      <c r="F167" s="34">
        <f t="shared" si="5"/>
        <v>140</v>
      </c>
      <c r="G167" s="35">
        <v>35</v>
      </c>
      <c r="H167" s="35">
        <v>35</v>
      </c>
      <c r="I167" s="35">
        <v>35</v>
      </c>
      <c r="J167" s="35">
        <v>35</v>
      </c>
    </row>
    <row r="168" spans="1:21" s="49" customFormat="1" ht="76.5">
      <c r="A168" s="32">
        <f t="shared" si="6"/>
        <v>39</v>
      </c>
      <c r="B168" s="52" t="s">
        <v>283</v>
      </c>
      <c r="C168" s="37" t="s">
        <v>284</v>
      </c>
      <c r="D168" s="37" t="s">
        <v>15</v>
      </c>
      <c r="E168" s="34">
        <v>0</v>
      </c>
      <c r="F168" s="34">
        <f t="shared" si="5"/>
        <v>10</v>
      </c>
      <c r="G168" s="34">
        <v>0</v>
      </c>
      <c r="H168" s="35">
        <v>10</v>
      </c>
      <c r="I168" s="35">
        <v>0</v>
      </c>
      <c r="J168" s="34">
        <v>0</v>
      </c>
    </row>
    <row r="169" spans="1:21" s="49" customFormat="1" ht="76.5">
      <c r="A169" s="32">
        <f t="shared" si="6"/>
        <v>40</v>
      </c>
      <c r="B169" s="52" t="s">
        <v>283</v>
      </c>
      <c r="C169" s="37" t="s">
        <v>285</v>
      </c>
      <c r="D169" s="37" t="s">
        <v>15</v>
      </c>
      <c r="E169" s="34">
        <v>0</v>
      </c>
      <c r="F169" s="34">
        <f t="shared" si="5"/>
        <v>8</v>
      </c>
      <c r="G169" s="35">
        <v>5</v>
      </c>
      <c r="H169" s="34">
        <v>0</v>
      </c>
      <c r="I169" s="34">
        <v>0</v>
      </c>
      <c r="J169" s="35">
        <v>3</v>
      </c>
    </row>
    <row r="170" spans="1:21" s="1" customFormat="1" ht="15.75" customHeight="1">
      <c r="A170" s="246" t="s">
        <v>286</v>
      </c>
      <c r="B170" s="247"/>
      <c r="C170" s="247"/>
      <c r="D170" s="247"/>
      <c r="E170" s="247"/>
      <c r="F170" s="247"/>
      <c r="G170" s="247"/>
      <c r="H170" s="247"/>
      <c r="I170" s="247"/>
      <c r="J170" s="247"/>
    </row>
    <row r="171" spans="1:21" s="59" customFormat="1" ht="15" customHeight="1">
      <c r="A171" s="263" t="s">
        <v>328</v>
      </c>
      <c r="B171" s="264"/>
      <c r="C171" s="264"/>
      <c r="D171" s="264"/>
      <c r="E171" s="264"/>
      <c r="F171" s="264"/>
      <c r="G171" s="264"/>
      <c r="H171" s="264"/>
      <c r="I171" s="264"/>
      <c r="J171" s="264"/>
      <c r="K171" s="58"/>
      <c r="L171" s="58"/>
      <c r="M171" s="58"/>
      <c r="N171" s="58"/>
      <c r="O171" s="58"/>
      <c r="P171" s="58"/>
      <c r="Q171" s="58"/>
      <c r="R171" s="58"/>
      <c r="S171" s="58"/>
      <c r="T171" s="58"/>
      <c r="U171" s="58"/>
    </row>
    <row r="172" spans="1:21" s="59" customFormat="1" ht="16.5" customHeight="1">
      <c r="A172" s="55">
        <v>1</v>
      </c>
      <c r="B172" s="51" t="s">
        <v>287</v>
      </c>
      <c r="C172" s="56" t="s">
        <v>288</v>
      </c>
      <c r="D172" s="55" t="s">
        <v>15</v>
      </c>
      <c r="E172" s="55">
        <v>63</v>
      </c>
      <c r="F172" s="57">
        <v>315</v>
      </c>
      <c r="G172" s="57">
        <f t="shared" ref="G172:J180" si="7">$F172/4</f>
        <v>78.75</v>
      </c>
      <c r="H172" s="57">
        <f t="shared" si="7"/>
        <v>78.75</v>
      </c>
      <c r="I172" s="57">
        <f t="shared" si="7"/>
        <v>78.75</v>
      </c>
      <c r="J172" s="57">
        <f t="shared" si="7"/>
        <v>78.75</v>
      </c>
      <c r="K172" s="58"/>
      <c r="L172" s="58"/>
      <c r="M172" s="58"/>
      <c r="N172" s="58"/>
      <c r="O172" s="58"/>
      <c r="P172" s="58"/>
      <c r="Q172" s="58"/>
      <c r="R172" s="58"/>
    </row>
    <row r="173" spans="1:21" s="59" customFormat="1" ht="16.5" customHeight="1">
      <c r="A173" s="55">
        <v>2</v>
      </c>
      <c r="B173" s="51" t="s">
        <v>287</v>
      </c>
      <c r="C173" s="56" t="s">
        <v>289</v>
      </c>
      <c r="D173" s="55" t="s">
        <v>15</v>
      </c>
      <c r="E173" s="55">
        <v>22</v>
      </c>
      <c r="F173" s="57">
        <v>439</v>
      </c>
      <c r="G173" s="57">
        <f t="shared" si="7"/>
        <v>109.75</v>
      </c>
      <c r="H173" s="57">
        <f t="shared" si="7"/>
        <v>109.75</v>
      </c>
      <c r="I173" s="57">
        <f t="shared" si="7"/>
        <v>109.75</v>
      </c>
      <c r="J173" s="57">
        <f t="shared" si="7"/>
        <v>109.75</v>
      </c>
      <c r="K173" s="58"/>
      <c r="L173" s="58"/>
      <c r="M173" s="58"/>
      <c r="N173" s="58"/>
      <c r="O173" s="58"/>
      <c r="P173" s="58"/>
      <c r="Q173" s="58"/>
      <c r="R173" s="58"/>
    </row>
    <row r="174" spans="1:21" s="59" customFormat="1" ht="12.75">
      <c r="A174" s="55">
        <v>3</v>
      </c>
      <c r="B174" s="51" t="s">
        <v>287</v>
      </c>
      <c r="C174" s="56" t="s">
        <v>290</v>
      </c>
      <c r="D174" s="55" t="s">
        <v>15</v>
      </c>
      <c r="E174" s="55"/>
      <c r="F174" s="57">
        <v>280</v>
      </c>
      <c r="G174" s="57">
        <f t="shared" si="7"/>
        <v>70</v>
      </c>
      <c r="H174" s="57">
        <f t="shared" si="7"/>
        <v>70</v>
      </c>
      <c r="I174" s="57">
        <f t="shared" si="7"/>
        <v>70</v>
      </c>
      <c r="J174" s="57">
        <f t="shared" si="7"/>
        <v>70</v>
      </c>
      <c r="K174" s="58"/>
      <c r="L174" s="58"/>
      <c r="M174" s="58"/>
      <c r="N174" s="58"/>
      <c r="O174" s="58"/>
      <c r="P174" s="58"/>
      <c r="Q174" s="58"/>
      <c r="R174" s="58"/>
    </row>
    <row r="175" spans="1:21" s="59" customFormat="1" ht="16.5" customHeight="1">
      <c r="A175" s="55">
        <v>4</v>
      </c>
      <c r="B175" s="51" t="s">
        <v>287</v>
      </c>
      <c r="C175" s="56" t="s">
        <v>291</v>
      </c>
      <c r="D175" s="55" t="s">
        <v>15</v>
      </c>
      <c r="E175" s="55">
        <v>74</v>
      </c>
      <c r="F175" s="57">
        <v>84</v>
      </c>
      <c r="G175" s="57">
        <f t="shared" si="7"/>
        <v>21</v>
      </c>
      <c r="H175" s="57">
        <f t="shared" si="7"/>
        <v>21</v>
      </c>
      <c r="I175" s="57">
        <f t="shared" si="7"/>
        <v>21</v>
      </c>
      <c r="J175" s="57">
        <f t="shared" si="7"/>
        <v>21</v>
      </c>
      <c r="K175" s="58"/>
      <c r="L175" s="58"/>
      <c r="M175" s="58"/>
      <c r="N175" s="58"/>
      <c r="O175" s="58"/>
      <c r="P175" s="58"/>
      <c r="Q175" s="58"/>
      <c r="R175" s="58"/>
    </row>
    <row r="176" spans="1:21" s="59" customFormat="1" ht="16.5" customHeight="1">
      <c r="A176" s="55">
        <v>5</v>
      </c>
      <c r="B176" s="51" t="s">
        <v>287</v>
      </c>
      <c r="C176" s="56" t="s">
        <v>292</v>
      </c>
      <c r="D176" s="55" t="s">
        <v>15</v>
      </c>
      <c r="E176" s="55"/>
      <c r="F176" s="57">
        <v>120</v>
      </c>
      <c r="G176" s="57">
        <f t="shared" si="7"/>
        <v>30</v>
      </c>
      <c r="H176" s="57">
        <f t="shared" si="7"/>
        <v>30</v>
      </c>
      <c r="I176" s="57">
        <f t="shared" si="7"/>
        <v>30</v>
      </c>
      <c r="J176" s="57">
        <f t="shared" si="7"/>
        <v>30</v>
      </c>
      <c r="K176" s="58"/>
      <c r="L176" s="58"/>
      <c r="M176" s="58"/>
      <c r="N176" s="58"/>
      <c r="O176" s="58"/>
      <c r="P176" s="58"/>
      <c r="Q176" s="58"/>
      <c r="R176" s="58"/>
    </row>
    <row r="177" spans="1:21" s="59" customFormat="1" ht="16.5" customHeight="1">
      <c r="A177" s="55">
        <v>6</v>
      </c>
      <c r="B177" s="51" t="s">
        <v>287</v>
      </c>
      <c r="C177" s="56" t="s">
        <v>293</v>
      </c>
      <c r="D177" s="55" t="s">
        <v>15</v>
      </c>
      <c r="E177" s="55"/>
      <c r="F177" s="57">
        <v>340</v>
      </c>
      <c r="G177" s="57">
        <f t="shared" si="7"/>
        <v>85</v>
      </c>
      <c r="H177" s="57">
        <f t="shared" si="7"/>
        <v>85</v>
      </c>
      <c r="I177" s="57">
        <f t="shared" si="7"/>
        <v>85</v>
      </c>
      <c r="J177" s="57">
        <f t="shared" si="7"/>
        <v>85</v>
      </c>
      <c r="K177" s="58"/>
      <c r="L177" s="58"/>
      <c r="M177" s="58"/>
      <c r="N177" s="58"/>
      <c r="O177" s="58"/>
      <c r="P177" s="58"/>
      <c r="Q177" s="58"/>
      <c r="R177" s="58"/>
    </row>
    <row r="178" spans="1:21" s="59" customFormat="1" ht="16.5" customHeight="1">
      <c r="A178" s="55">
        <v>7</v>
      </c>
      <c r="B178" s="51" t="s">
        <v>287</v>
      </c>
      <c r="C178" s="56" t="s">
        <v>294</v>
      </c>
      <c r="D178" s="55" t="s">
        <v>15</v>
      </c>
      <c r="E178" s="55"/>
      <c r="F178" s="57">
        <v>385</v>
      </c>
      <c r="G178" s="57">
        <f t="shared" si="7"/>
        <v>96.25</v>
      </c>
      <c r="H178" s="57">
        <f t="shared" si="7"/>
        <v>96.25</v>
      </c>
      <c r="I178" s="57">
        <f t="shared" si="7"/>
        <v>96.25</v>
      </c>
      <c r="J178" s="57">
        <f t="shared" si="7"/>
        <v>96.25</v>
      </c>
      <c r="K178" s="58"/>
      <c r="L178" s="58"/>
      <c r="M178" s="58"/>
      <c r="N178" s="58"/>
      <c r="O178" s="58"/>
      <c r="P178" s="58"/>
      <c r="Q178" s="58"/>
      <c r="R178" s="58"/>
    </row>
    <row r="179" spans="1:21" s="59" customFormat="1" ht="16.5" customHeight="1">
      <c r="A179" s="55">
        <v>8</v>
      </c>
      <c r="B179" s="51" t="s">
        <v>287</v>
      </c>
      <c r="C179" s="56" t="s">
        <v>295</v>
      </c>
      <c r="D179" s="55" t="s">
        <v>15</v>
      </c>
      <c r="E179" s="55"/>
      <c r="F179" s="57">
        <v>190</v>
      </c>
      <c r="G179" s="57">
        <f t="shared" si="7"/>
        <v>47.5</v>
      </c>
      <c r="H179" s="57">
        <f t="shared" si="7"/>
        <v>47.5</v>
      </c>
      <c r="I179" s="57">
        <f t="shared" si="7"/>
        <v>47.5</v>
      </c>
      <c r="J179" s="57">
        <f t="shared" si="7"/>
        <v>47.5</v>
      </c>
      <c r="K179" s="58"/>
      <c r="L179" s="58"/>
      <c r="M179" s="58"/>
      <c r="N179" s="58"/>
      <c r="O179" s="58"/>
      <c r="P179" s="58"/>
      <c r="Q179" s="58"/>
      <c r="R179" s="58"/>
    </row>
    <row r="180" spans="1:21" s="59" customFormat="1" ht="16.5" customHeight="1">
      <c r="A180" s="55">
        <v>9</v>
      </c>
      <c r="B180" s="51" t="s">
        <v>287</v>
      </c>
      <c r="C180" s="56" t="s">
        <v>296</v>
      </c>
      <c r="D180" s="55" t="s">
        <v>15</v>
      </c>
      <c r="E180" s="55"/>
      <c r="F180" s="57">
        <v>180</v>
      </c>
      <c r="G180" s="57">
        <f t="shared" si="7"/>
        <v>45</v>
      </c>
      <c r="H180" s="57">
        <f t="shared" si="7"/>
        <v>45</v>
      </c>
      <c r="I180" s="57">
        <f t="shared" si="7"/>
        <v>45</v>
      </c>
      <c r="J180" s="57">
        <f t="shared" si="7"/>
        <v>45</v>
      </c>
      <c r="K180" s="58"/>
      <c r="L180" s="58"/>
      <c r="M180" s="58"/>
      <c r="N180" s="58"/>
      <c r="O180" s="58"/>
      <c r="P180" s="58"/>
      <c r="Q180" s="58"/>
      <c r="R180" s="58"/>
    </row>
    <row r="181" spans="1:21" s="59" customFormat="1" ht="15" customHeight="1">
      <c r="A181" s="263" t="s">
        <v>297</v>
      </c>
      <c r="B181" s="264"/>
      <c r="C181" s="264"/>
      <c r="D181" s="264"/>
      <c r="E181" s="264"/>
      <c r="F181" s="264"/>
      <c r="G181" s="264"/>
      <c r="H181" s="264"/>
      <c r="I181" s="264"/>
      <c r="J181" s="264"/>
      <c r="K181" s="58"/>
      <c r="L181" s="58"/>
      <c r="M181" s="58"/>
      <c r="N181" s="58"/>
      <c r="O181" s="58"/>
      <c r="P181" s="58"/>
      <c r="Q181" s="58"/>
      <c r="R181" s="58"/>
      <c r="S181" s="58"/>
    </row>
    <row r="182" spans="1:21" s="59" customFormat="1" ht="16.5" customHeight="1">
      <c r="A182" s="55">
        <v>1</v>
      </c>
      <c r="B182" s="51" t="s">
        <v>287</v>
      </c>
      <c r="C182" s="56" t="s">
        <v>298</v>
      </c>
      <c r="D182" s="55" t="s">
        <v>15</v>
      </c>
      <c r="E182" s="55"/>
      <c r="F182" s="57">
        <v>725</v>
      </c>
      <c r="G182" s="57">
        <f t="shared" ref="G182:J189" si="8">$F182/4</f>
        <v>181.25</v>
      </c>
      <c r="H182" s="57">
        <f t="shared" si="8"/>
        <v>181.25</v>
      </c>
      <c r="I182" s="57">
        <f t="shared" si="8"/>
        <v>181.25</v>
      </c>
      <c r="J182" s="57">
        <f t="shared" si="8"/>
        <v>181.25</v>
      </c>
      <c r="K182" s="58"/>
      <c r="L182" s="58"/>
      <c r="M182" s="58"/>
      <c r="N182" s="58"/>
      <c r="O182" s="58"/>
      <c r="P182" s="58"/>
      <c r="Q182" s="58"/>
      <c r="R182" s="58"/>
    </row>
    <row r="183" spans="1:21" s="59" customFormat="1" ht="16.5" customHeight="1">
      <c r="A183" s="55">
        <v>2</v>
      </c>
      <c r="B183" s="51" t="s">
        <v>287</v>
      </c>
      <c r="C183" s="56" t="s">
        <v>299</v>
      </c>
      <c r="D183" s="55" t="s">
        <v>15</v>
      </c>
      <c r="E183" s="55"/>
      <c r="F183" s="57">
        <v>1130</v>
      </c>
      <c r="G183" s="57">
        <f t="shared" si="8"/>
        <v>282.5</v>
      </c>
      <c r="H183" s="57">
        <f t="shared" si="8"/>
        <v>282.5</v>
      </c>
      <c r="I183" s="57">
        <f t="shared" si="8"/>
        <v>282.5</v>
      </c>
      <c r="J183" s="57">
        <f t="shared" si="8"/>
        <v>282.5</v>
      </c>
      <c r="K183" s="58"/>
      <c r="L183" s="58"/>
      <c r="M183" s="58"/>
      <c r="N183" s="58"/>
      <c r="O183" s="58"/>
      <c r="P183" s="58"/>
      <c r="Q183" s="58"/>
      <c r="R183" s="58"/>
    </row>
    <row r="184" spans="1:21" s="59" customFormat="1" ht="16.5" customHeight="1">
      <c r="A184" s="55">
        <v>3</v>
      </c>
      <c r="B184" s="51" t="s">
        <v>287</v>
      </c>
      <c r="C184" s="56" t="s">
        <v>300</v>
      </c>
      <c r="D184" s="55" t="s">
        <v>15</v>
      </c>
      <c r="E184" s="55"/>
      <c r="F184" s="57">
        <v>650</v>
      </c>
      <c r="G184" s="57">
        <f t="shared" si="8"/>
        <v>162.5</v>
      </c>
      <c r="H184" s="57">
        <f t="shared" si="8"/>
        <v>162.5</v>
      </c>
      <c r="I184" s="57">
        <f t="shared" si="8"/>
        <v>162.5</v>
      </c>
      <c r="J184" s="57">
        <f t="shared" si="8"/>
        <v>162.5</v>
      </c>
      <c r="K184" s="58"/>
      <c r="L184" s="58"/>
      <c r="M184" s="58"/>
      <c r="N184" s="58"/>
      <c r="O184" s="58"/>
      <c r="P184" s="58"/>
      <c r="Q184" s="58"/>
      <c r="R184" s="58"/>
    </row>
    <row r="185" spans="1:21" s="59" customFormat="1" ht="16.5" customHeight="1">
      <c r="A185" s="55">
        <v>4</v>
      </c>
      <c r="B185" s="51" t="s">
        <v>287</v>
      </c>
      <c r="C185" s="56" t="s">
        <v>301</v>
      </c>
      <c r="D185" s="55" t="s">
        <v>15</v>
      </c>
      <c r="E185" s="55"/>
      <c r="F185" s="57">
        <v>1230</v>
      </c>
      <c r="G185" s="57">
        <f t="shared" si="8"/>
        <v>307.5</v>
      </c>
      <c r="H185" s="57">
        <f t="shared" si="8"/>
        <v>307.5</v>
      </c>
      <c r="I185" s="57">
        <f t="shared" si="8"/>
        <v>307.5</v>
      </c>
      <c r="J185" s="57">
        <f t="shared" si="8"/>
        <v>307.5</v>
      </c>
      <c r="K185" s="58"/>
      <c r="L185" s="58"/>
      <c r="M185" s="58"/>
      <c r="N185" s="58"/>
      <c r="O185" s="58"/>
      <c r="P185" s="58"/>
      <c r="Q185" s="58"/>
      <c r="R185" s="58"/>
    </row>
    <row r="186" spans="1:21" s="59" customFormat="1" ht="16.5" customHeight="1">
      <c r="A186" s="55">
        <v>5</v>
      </c>
      <c r="B186" s="51" t="s">
        <v>287</v>
      </c>
      <c r="C186" s="56" t="s">
        <v>302</v>
      </c>
      <c r="D186" s="55" t="s">
        <v>15</v>
      </c>
      <c r="E186" s="55"/>
      <c r="F186" s="57">
        <v>1810</v>
      </c>
      <c r="G186" s="57">
        <f t="shared" si="8"/>
        <v>452.5</v>
      </c>
      <c r="H186" s="57">
        <f t="shared" si="8"/>
        <v>452.5</v>
      </c>
      <c r="I186" s="57">
        <f t="shared" si="8"/>
        <v>452.5</v>
      </c>
      <c r="J186" s="57">
        <f t="shared" si="8"/>
        <v>452.5</v>
      </c>
      <c r="K186" s="58"/>
      <c r="L186" s="58"/>
      <c r="M186" s="58"/>
      <c r="N186" s="58"/>
      <c r="O186" s="58"/>
      <c r="P186" s="58"/>
      <c r="Q186" s="58"/>
      <c r="R186" s="58"/>
    </row>
    <row r="187" spans="1:21" s="59" customFormat="1" ht="16.5" customHeight="1">
      <c r="A187" s="55">
        <v>6</v>
      </c>
      <c r="B187" s="51" t="s">
        <v>287</v>
      </c>
      <c r="C187" s="56" t="s">
        <v>303</v>
      </c>
      <c r="D187" s="55" t="s">
        <v>15</v>
      </c>
      <c r="E187" s="55"/>
      <c r="F187" s="57">
        <v>530</v>
      </c>
      <c r="G187" s="57">
        <f t="shared" si="8"/>
        <v>132.5</v>
      </c>
      <c r="H187" s="57">
        <f t="shared" si="8"/>
        <v>132.5</v>
      </c>
      <c r="I187" s="57">
        <f t="shared" si="8"/>
        <v>132.5</v>
      </c>
      <c r="J187" s="57">
        <f t="shared" si="8"/>
        <v>132.5</v>
      </c>
      <c r="K187" s="58"/>
      <c r="L187" s="58"/>
      <c r="M187" s="58"/>
      <c r="N187" s="58"/>
      <c r="O187" s="58"/>
      <c r="P187" s="58"/>
      <c r="Q187" s="58"/>
      <c r="R187" s="58"/>
    </row>
    <row r="188" spans="1:21" s="59" customFormat="1" ht="16.5" customHeight="1">
      <c r="A188" s="55">
        <v>7</v>
      </c>
      <c r="B188" s="51" t="s">
        <v>287</v>
      </c>
      <c r="C188" s="56" t="s">
        <v>304</v>
      </c>
      <c r="D188" s="55" t="s">
        <v>15</v>
      </c>
      <c r="E188" s="55"/>
      <c r="F188" s="57">
        <v>1720</v>
      </c>
      <c r="G188" s="57">
        <f t="shared" si="8"/>
        <v>430</v>
      </c>
      <c r="H188" s="57">
        <f t="shared" si="8"/>
        <v>430</v>
      </c>
      <c r="I188" s="57">
        <f t="shared" si="8"/>
        <v>430</v>
      </c>
      <c r="J188" s="57">
        <f t="shared" si="8"/>
        <v>430</v>
      </c>
      <c r="K188" s="58"/>
      <c r="L188" s="58"/>
      <c r="M188" s="58"/>
      <c r="N188" s="58"/>
      <c r="O188" s="58"/>
      <c r="P188" s="58"/>
      <c r="Q188" s="58"/>
      <c r="R188" s="58"/>
    </row>
    <row r="189" spans="1:21" s="59" customFormat="1" ht="16.5" customHeight="1">
      <c r="A189" s="55">
        <v>8</v>
      </c>
      <c r="B189" s="51" t="s">
        <v>287</v>
      </c>
      <c r="C189" s="56" t="s">
        <v>305</v>
      </c>
      <c r="D189" s="55" t="s">
        <v>15</v>
      </c>
      <c r="E189" s="55">
        <v>20</v>
      </c>
      <c r="F189" s="57">
        <v>130</v>
      </c>
      <c r="G189" s="57">
        <f t="shared" si="8"/>
        <v>32.5</v>
      </c>
      <c r="H189" s="57">
        <f t="shared" si="8"/>
        <v>32.5</v>
      </c>
      <c r="I189" s="57">
        <f t="shared" si="8"/>
        <v>32.5</v>
      </c>
      <c r="J189" s="57">
        <f t="shared" si="8"/>
        <v>32.5</v>
      </c>
      <c r="K189" s="58"/>
      <c r="L189" s="58"/>
      <c r="M189" s="58"/>
      <c r="N189" s="58"/>
      <c r="O189" s="58"/>
      <c r="P189" s="58"/>
      <c r="Q189" s="58"/>
      <c r="R189" s="58"/>
    </row>
    <row r="190" spans="1:21" s="59" customFormat="1" ht="15" customHeight="1">
      <c r="A190" s="263" t="s">
        <v>306</v>
      </c>
      <c r="B190" s="264"/>
      <c r="C190" s="264"/>
      <c r="D190" s="264"/>
      <c r="E190" s="264"/>
      <c r="F190" s="264"/>
      <c r="G190" s="264"/>
      <c r="H190" s="264"/>
      <c r="I190" s="264"/>
      <c r="J190" s="264"/>
      <c r="K190" s="58"/>
      <c r="L190" s="58"/>
      <c r="M190" s="58"/>
      <c r="N190" s="58"/>
      <c r="O190" s="58"/>
      <c r="P190" s="58"/>
      <c r="Q190" s="58"/>
      <c r="R190" s="58"/>
      <c r="S190" s="58"/>
      <c r="T190" s="58"/>
      <c r="U190" s="58"/>
    </row>
    <row r="191" spans="1:21" s="59" customFormat="1" ht="16.5" customHeight="1">
      <c r="A191" s="55">
        <v>1</v>
      </c>
      <c r="B191" s="51" t="s">
        <v>287</v>
      </c>
      <c r="C191" s="56" t="s">
        <v>307</v>
      </c>
      <c r="D191" s="55" t="s">
        <v>15</v>
      </c>
      <c r="E191" s="57">
        <v>39</v>
      </c>
      <c r="F191" s="57">
        <v>21</v>
      </c>
      <c r="G191" s="57">
        <f t="shared" ref="G191:J193" si="9">$F191/4</f>
        <v>5.25</v>
      </c>
      <c r="H191" s="57">
        <f t="shared" si="9"/>
        <v>5.25</v>
      </c>
      <c r="I191" s="57">
        <f t="shared" si="9"/>
        <v>5.25</v>
      </c>
      <c r="J191" s="57">
        <f t="shared" si="9"/>
        <v>5.25</v>
      </c>
      <c r="K191" s="58"/>
      <c r="L191" s="58"/>
      <c r="M191" s="58"/>
      <c r="N191" s="58"/>
      <c r="O191" s="58"/>
      <c r="P191" s="58"/>
      <c r="Q191" s="58"/>
      <c r="R191" s="58"/>
    </row>
    <row r="192" spans="1:21" s="59" customFormat="1" ht="16.5" customHeight="1">
      <c r="A192" s="55">
        <v>2</v>
      </c>
      <c r="B192" s="51" t="s">
        <v>287</v>
      </c>
      <c r="C192" s="56" t="s">
        <v>308</v>
      </c>
      <c r="D192" s="55" t="s">
        <v>15</v>
      </c>
      <c r="E192" s="57">
        <v>71</v>
      </c>
      <c r="F192" s="57">
        <v>75</v>
      </c>
      <c r="G192" s="57">
        <f t="shared" si="9"/>
        <v>18.75</v>
      </c>
      <c r="H192" s="57">
        <f t="shared" si="9"/>
        <v>18.75</v>
      </c>
      <c r="I192" s="57">
        <f t="shared" si="9"/>
        <v>18.75</v>
      </c>
      <c r="J192" s="57">
        <f t="shared" si="9"/>
        <v>18.75</v>
      </c>
      <c r="K192" s="58"/>
      <c r="L192" s="58"/>
      <c r="M192" s="58"/>
      <c r="N192" s="58"/>
      <c r="O192" s="58"/>
      <c r="P192" s="58"/>
      <c r="Q192" s="58"/>
      <c r="R192" s="58"/>
    </row>
    <row r="193" spans="1:81" s="59" customFormat="1" ht="16.5" customHeight="1">
      <c r="A193" s="55">
        <v>3</v>
      </c>
      <c r="B193" s="51" t="s">
        <v>287</v>
      </c>
      <c r="C193" s="56" t="s">
        <v>309</v>
      </c>
      <c r="D193" s="55" t="s">
        <v>15</v>
      </c>
      <c r="E193" s="57">
        <v>19</v>
      </c>
      <c r="F193" s="57">
        <v>123</v>
      </c>
      <c r="G193" s="57">
        <f t="shared" si="9"/>
        <v>30.75</v>
      </c>
      <c r="H193" s="57">
        <f t="shared" si="9"/>
        <v>30.75</v>
      </c>
      <c r="I193" s="57">
        <f t="shared" si="9"/>
        <v>30.75</v>
      </c>
      <c r="J193" s="57">
        <f t="shared" si="9"/>
        <v>30.75</v>
      </c>
      <c r="K193" s="58"/>
      <c r="L193" s="58"/>
      <c r="M193" s="58"/>
      <c r="N193" s="58"/>
      <c r="O193" s="58"/>
      <c r="P193" s="58"/>
      <c r="Q193" s="58"/>
      <c r="R193" s="58"/>
    </row>
    <row r="194" spans="1:81" s="59" customFormat="1" ht="15" customHeight="1">
      <c r="A194" s="255" t="s">
        <v>310</v>
      </c>
      <c r="B194" s="256"/>
      <c r="C194" s="256"/>
      <c r="D194" s="256"/>
      <c r="E194" s="256"/>
      <c r="F194" s="256"/>
      <c r="G194" s="256"/>
      <c r="H194" s="256"/>
      <c r="I194" s="256"/>
      <c r="J194" s="256"/>
      <c r="K194" s="58"/>
      <c r="L194" s="58"/>
      <c r="M194" s="58"/>
      <c r="N194" s="58"/>
      <c r="O194" s="58"/>
      <c r="P194" s="58"/>
      <c r="Q194" s="58"/>
      <c r="R194" s="58"/>
      <c r="S194" s="58"/>
      <c r="T194" s="58"/>
      <c r="U194" s="58"/>
    </row>
    <row r="195" spans="1:81" s="59" customFormat="1" ht="16.5" customHeight="1">
      <c r="A195" s="55">
        <v>1</v>
      </c>
      <c r="B195" s="51" t="s">
        <v>311</v>
      </c>
      <c r="C195" s="56" t="s">
        <v>312</v>
      </c>
      <c r="D195" s="55" t="s">
        <v>15</v>
      </c>
      <c r="E195" s="55">
        <v>27</v>
      </c>
      <c r="F195" s="57">
        <v>658</v>
      </c>
      <c r="G195" s="57">
        <f t="shared" ref="G195:J197" si="10">$F195/4</f>
        <v>164.5</v>
      </c>
      <c r="H195" s="57">
        <f t="shared" si="10"/>
        <v>164.5</v>
      </c>
      <c r="I195" s="57">
        <f t="shared" si="10"/>
        <v>164.5</v>
      </c>
      <c r="J195" s="57">
        <f t="shared" si="10"/>
        <v>164.5</v>
      </c>
      <c r="K195" s="58"/>
      <c r="L195" s="58"/>
      <c r="M195" s="58"/>
      <c r="N195" s="58"/>
      <c r="O195" s="58"/>
      <c r="P195" s="58"/>
      <c r="Q195" s="58"/>
      <c r="R195" s="58"/>
    </row>
    <row r="196" spans="1:81" s="59" customFormat="1" ht="16.5" customHeight="1">
      <c r="A196" s="55">
        <v>2</v>
      </c>
      <c r="B196" s="51" t="s">
        <v>311</v>
      </c>
      <c r="C196" s="56" t="s">
        <v>313</v>
      </c>
      <c r="D196" s="55" t="s">
        <v>15</v>
      </c>
      <c r="E196" s="55">
        <v>65</v>
      </c>
      <c r="F196" s="57">
        <v>2348</v>
      </c>
      <c r="G196" s="57">
        <f t="shared" si="10"/>
        <v>587</v>
      </c>
      <c r="H196" s="57">
        <f t="shared" si="10"/>
        <v>587</v>
      </c>
      <c r="I196" s="57">
        <f t="shared" si="10"/>
        <v>587</v>
      </c>
      <c r="J196" s="57">
        <f t="shared" si="10"/>
        <v>587</v>
      </c>
      <c r="K196" s="58"/>
      <c r="L196" s="58"/>
      <c r="M196" s="58"/>
      <c r="N196" s="58"/>
      <c r="O196" s="58"/>
      <c r="P196" s="58"/>
      <c r="Q196" s="58"/>
      <c r="R196" s="58"/>
    </row>
    <row r="197" spans="1:81" s="59" customFormat="1" ht="16.5" customHeight="1">
      <c r="A197" s="55">
        <v>3</v>
      </c>
      <c r="B197" s="51" t="s">
        <v>311</v>
      </c>
      <c r="C197" s="56" t="s">
        <v>314</v>
      </c>
      <c r="D197" s="55" t="s">
        <v>15</v>
      </c>
      <c r="E197" s="55"/>
      <c r="F197" s="57">
        <v>170</v>
      </c>
      <c r="G197" s="57">
        <f t="shared" si="10"/>
        <v>42.5</v>
      </c>
      <c r="H197" s="57">
        <f t="shared" si="10"/>
        <v>42.5</v>
      </c>
      <c r="I197" s="57">
        <f t="shared" si="10"/>
        <v>42.5</v>
      </c>
      <c r="J197" s="57">
        <f t="shared" si="10"/>
        <v>42.5</v>
      </c>
      <c r="K197" s="58"/>
      <c r="L197" s="58"/>
      <c r="M197" s="58"/>
      <c r="N197" s="58"/>
      <c r="O197" s="58"/>
      <c r="P197" s="58"/>
      <c r="Q197" s="58"/>
      <c r="R197" s="58"/>
    </row>
    <row r="198" spans="1:81" s="59" customFormat="1" ht="15" customHeight="1">
      <c r="A198" s="255" t="s">
        <v>315</v>
      </c>
      <c r="B198" s="256"/>
      <c r="C198" s="256"/>
      <c r="D198" s="256"/>
      <c r="E198" s="256"/>
      <c r="F198" s="256"/>
      <c r="G198" s="256"/>
      <c r="H198" s="256"/>
      <c r="I198" s="256"/>
      <c r="J198" s="256"/>
      <c r="K198" s="58"/>
      <c r="L198" s="58"/>
      <c r="M198" s="58"/>
      <c r="N198" s="58"/>
      <c r="O198" s="58"/>
      <c r="P198" s="58"/>
      <c r="Q198" s="58"/>
      <c r="R198" s="58"/>
      <c r="S198" s="58"/>
      <c r="T198" s="58"/>
      <c r="U198" s="58"/>
    </row>
    <row r="199" spans="1:81" s="59" customFormat="1" ht="16.5" customHeight="1">
      <c r="A199" s="55">
        <v>1</v>
      </c>
      <c r="B199" s="51" t="s">
        <v>316</v>
      </c>
      <c r="C199" s="56" t="s">
        <v>317</v>
      </c>
      <c r="D199" s="55" t="s">
        <v>15</v>
      </c>
      <c r="E199" s="55"/>
      <c r="F199" s="57">
        <v>30</v>
      </c>
      <c r="G199" s="57">
        <f t="shared" ref="G199:J204" si="11">$F199/4</f>
        <v>7.5</v>
      </c>
      <c r="H199" s="57">
        <f t="shared" si="11"/>
        <v>7.5</v>
      </c>
      <c r="I199" s="57">
        <f t="shared" si="11"/>
        <v>7.5</v>
      </c>
      <c r="J199" s="57">
        <f t="shared" si="11"/>
        <v>7.5</v>
      </c>
      <c r="K199" s="58"/>
      <c r="L199" s="58"/>
      <c r="M199" s="58"/>
      <c r="N199" s="58"/>
      <c r="O199" s="58"/>
      <c r="P199" s="58"/>
      <c r="Q199" s="58"/>
      <c r="R199" s="58"/>
      <c r="S199" s="58"/>
      <c r="T199" s="58"/>
      <c r="U199" s="58"/>
    </row>
    <row r="200" spans="1:81" s="59" customFormat="1" ht="16.5" customHeight="1">
      <c r="A200" s="55">
        <v>2</v>
      </c>
      <c r="B200" s="51" t="s">
        <v>318</v>
      </c>
      <c r="C200" s="56" t="s">
        <v>319</v>
      </c>
      <c r="D200" s="55" t="s">
        <v>15</v>
      </c>
      <c r="E200" s="55">
        <v>14</v>
      </c>
      <c r="F200" s="57">
        <v>86</v>
      </c>
      <c r="G200" s="57">
        <f t="shared" si="11"/>
        <v>21.5</v>
      </c>
      <c r="H200" s="57">
        <f t="shared" si="11"/>
        <v>21.5</v>
      </c>
      <c r="I200" s="57">
        <f t="shared" si="11"/>
        <v>21.5</v>
      </c>
      <c r="J200" s="57">
        <f t="shared" si="11"/>
        <v>21.5</v>
      </c>
      <c r="K200" s="58"/>
      <c r="L200" s="58"/>
      <c r="M200" s="58"/>
      <c r="N200" s="58"/>
      <c r="O200" s="58"/>
      <c r="P200" s="58"/>
      <c r="Q200" s="58"/>
      <c r="R200" s="58"/>
      <c r="S200" s="58"/>
      <c r="T200" s="58"/>
      <c r="U200" s="58"/>
    </row>
    <row r="201" spans="1:81" s="59" customFormat="1" ht="16.5" customHeight="1">
      <c r="A201" s="55">
        <v>3</v>
      </c>
      <c r="B201" s="51" t="s">
        <v>320</v>
      </c>
      <c r="C201" s="56" t="s">
        <v>321</v>
      </c>
      <c r="D201" s="55" t="s">
        <v>15</v>
      </c>
      <c r="E201" s="55">
        <v>42</v>
      </c>
      <c r="F201" s="57">
        <v>317</v>
      </c>
      <c r="G201" s="57">
        <f t="shared" si="11"/>
        <v>79.25</v>
      </c>
      <c r="H201" s="57">
        <f t="shared" si="11"/>
        <v>79.25</v>
      </c>
      <c r="I201" s="57">
        <f t="shared" si="11"/>
        <v>79.25</v>
      </c>
      <c r="J201" s="57">
        <f t="shared" si="11"/>
        <v>79.25</v>
      </c>
      <c r="K201" s="58"/>
      <c r="L201" s="58"/>
      <c r="M201" s="58"/>
      <c r="N201" s="58"/>
      <c r="O201" s="58"/>
      <c r="P201" s="58"/>
      <c r="Q201" s="58"/>
      <c r="R201" s="58"/>
      <c r="S201" s="58"/>
      <c r="T201" s="58"/>
      <c r="U201" s="58"/>
    </row>
    <row r="202" spans="1:81" s="59" customFormat="1" ht="16.5" customHeight="1">
      <c r="A202" s="55">
        <v>4</v>
      </c>
      <c r="B202" s="51" t="s">
        <v>322</v>
      </c>
      <c r="C202" s="56" t="s">
        <v>323</v>
      </c>
      <c r="D202" s="55" t="s">
        <v>15</v>
      </c>
      <c r="E202" s="55">
        <v>4</v>
      </c>
      <c r="F202" s="57">
        <v>214</v>
      </c>
      <c r="G202" s="57">
        <f t="shared" si="11"/>
        <v>53.5</v>
      </c>
      <c r="H202" s="57">
        <f t="shared" si="11"/>
        <v>53.5</v>
      </c>
      <c r="I202" s="57">
        <f t="shared" si="11"/>
        <v>53.5</v>
      </c>
      <c r="J202" s="57">
        <f t="shared" si="11"/>
        <v>53.5</v>
      </c>
      <c r="K202" s="58"/>
      <c r="L202" s="58"/>
      <c r="M202" s="58"/>
      <c r="N202" s="58"/>
      <c r="O202" s="58"/>
      <c r="P202" s="58"/>
      <c r="Q202" s="58"/>
      <c r="R202" s="58"/>
      <c r="S202" s="58"/>
      <c r="T202" s="58"/>
      <c r="U202" s="58"/>
    </row>
    <row r="203" spans="1:81" s="59" customFormat="1" ht="16.5" customHeight="1">
      <c r="A203" s="55">
        <v>5</v>
      </c>
      <c r="B203" s="51" t="s">
        <v>324</v>
      </c>
      <c r="C203" s="56" t="s">
        <v>325</v>
      </c>
      <c r="D203" s="55" t="s">
        <v>15</v>
      </c>
      <c r="E203" s="55">
        <v>15</v>
      </c>
      <c r="F203" s="57">
        <v>105</v>
      </c>
      <c r="G203" s="57">
        <f t="shared" si="11"/>
        <v>26.25</v>
      </c>
      <c r="H203" s="57">
        <f t="shared" si="11"/>
        <v>26.25</v>
      </c>
      <c r="I203" s="57">
        <f t="shared" si="11"/>
        <v>26.25</v>
      </c>
      <c r="J203" s="57">
        <f t="shared" si="11"/>
        <v>26.25</v>
      </c>
      <c r="K203" s="58"/>
      <c r="L203" s="58"/>
      <c r="M203" s="58"/>
      <c r="N203" s="58"/>
      <c r="O203" s="58"/>
      <c r="P203" s="58"/>
      <c r="Q203" s="58"/>
      <c r="R203" s="58"/>
      <c r="S203" s="58"/>
      <c r="T203" s="58"/>
      <c r="U203" s="58"/>
    </row>
    <row r="204" spans="1:81" s="59" customFormat="1" ht="16.5" customHeight="1">
      <c r="A204" s="55">
        <v>6</v>
      </c>
      <c r="B204" s="51" t="s">
        <v>326</v>
      </c>
      <c r="C204" s="56" t="s">
        <v>327</v>
      </c>
      <c r="D204" s="55" t="s">
        <v>15</v>
      </c>
      <c r="E204" s="55">
        <v>5</v>
      </c>
      <c r="F204" s="57">
        <v>12</v>
      </c>
      <c r="G204" s="57">
        <f t="shared" si="11"/>
        <v>3</v>
      </c>
      <c r="H204" s="57">
        <f t="shared" si="11"/>
        <v>3</v>
      </c>
      <c r="I204" s="57">
        <f t="shared" si="11"/>
        <v>3</v>
      </c>
      <c r="J204" s="57">
        <f t="shared" si="11"/>
        <v>3</v>
      </c>
      <c r="K204" s="58"/>
      <c r="L204" s="58"/>
      <c r="M204" s="58"/>
      <c r="N204" s="58"/>
      <c r="O204" s="58"/>
      <c r="P204" s="58"/>
      <c r="Q204" s="58"/>
      <c r="R204" s="58"/>
      <c r="S204" s="58"/>
      <c r="T204" s="58"/>
      <c r="U204" s="58"/>
    </row>
    <row r="205" spans="1:81" ht="15.75" customHeight="1">
      <c r="A205" s="246" t="s">
        <v>329</v>
      </c>
      <c r="B205" s="247"/>
      <c r="C205" s="247"/>
      <c r="D205" s="247"/>
      <c r="E205" s="247"/>
      <c r="F205" s="247"/>
      <c r="G205" s="247"/>
      <c r="H205" s="247"/>
      <c r="I205" s="247"/>
      <c r="J205" s="248"/>
      <c r="K205" s="58"/>
      <c r="L205" s="58"/>
      <c r="M205" s="58"/>
      <c r="N205" s="58"/>
      <c r="O205" s="58"/>
      <c r="P205" s="58"/>
      <c r="Q205" s="58"/>
      <c r="R205" s="58"/>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c r="BA205" s="59"/>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row>
    <row r="206" spans="1:81" s="60" customFormat="1" ht="21.75" customHeight="1">
      <c r="A206" s="257" t="s">
        <v>330</v>
      </c>
      <c r="B206" s="258"/>
      <c r="C206" s="258"/>
      <c r="D206" s="258"/>
      <c r="E206" s="258"/>
      <c r="F206" s="258"/>
      <c r="G206" s="258"/>
      <c r="H206" s="258"/>
      <c r="I206" s="258"/>
      <c r="J206" s="258"/>
      <c r="K206" s="58"/>
      <c r="L206" s="58"/>
      <c r="M206" s="58"/>
      <c r="N206" s="58"/>
      <c r="O206" s="58"/>
      <c r="P206" s="58"/>
      <c r="Q206" s="58"/>
      <c r="R206" s="58"/>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c r="BA206" s="59"/>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row>
    <row r="207" spans="1:81" s="60" customFormat="1" ht="15.75">
      <c r="A207" s="61">
        <v>1</v>
      </c>
      <c r="B207" s="62" t="s">
        <v>331</v>
      </c>
      <c r="C207" s="66" t="s">
        <v>332</v>
      </c>
      <c r="D207" s="61" t="s">
        <v>15</v>
      </c>
      <c r="E207" s="57">
        <v>65</v>
      </c>
      <c r="F207" s="57">
        <v>139</v>
      </c>
      <c r="G207" s="63">
        <f>$F$207/4</f>
        <v>34.75</v>
      </c>
      <c r="H207" s="63">
        <f t="shared" ref="H207:J207" si="12">$F$207/4</f>
        <v>34.75</v>
      </c>
      <c r="I207" s="63">
        <f t="shared" si="12"/>
        <v>34.75</v>
      </c>
      <c r="J207" s="63">
        <f t="shared" si="12"/>
        <v>34.75</v>
      </c>
      <c r="K207" s="58"/>
      <c r="L207" s="58"/>
      <c r="M207" s="58"/>
      <c r="N207" s="58"/>
      <c r="O207" s="58"/>
      <c r="P207" s="58"/>
      <c r="Q207" s="58"/>
      <c r="R207" s="58"/>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c r="BA207" s="59"/>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row>
    <row r="208" spans="1:81" s="60" customFormat="1" ht="15.75">
      <c r="A208" s="61">
        <v>2</v>
      </c>
      <c r="B208" s="62" t="s">
        <v>333</v>
      </c>
      <c r="C208" s="66" t="s">
        <v>334</v>
      </c>
      <c r="D208" s="61" t="s">
        <v>15</v>
      </c>
      <c r="E208" s="57">
        <v>84</v>
      </c>
      <c r="F208" s="57">
        <v>130</v>
      </c>
      <c r="G208" s="63">
        <f>$F$208/4</f>
        <v>32.5</v>
      </c>
      <c r="H208" s="63">
        <f t="shared" ref="H208:J208" si="13">$F$208/4</f>
        <v>32.5</v>
      </c>
      <c r="I208" s="63">
        <f t="shared" si="13"/>
        <v>32.5</v>
      </c>
      <c r="J208" s="63">
        <f t="shared" si="13"/>
        <v>32.5</v>
      </c>
      <c r="K208" s="58"/>
      <c r="L208" s="58"/>
      <c r="M208" s="58"/>
      <c r="N208" s="58"/>
      <c r="O208" s="58"/>
      <c r="P208" s="58"/>
      <c r="Q208" s="58"/>
      <c r="R208" s="58"/>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c r="BA208" s="59"/>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row>
    <row r="209" spans="1:81" s="60" customFormat="1" ht="15.75">
      <c r="A209" s="61">
        <v>3</v>
      </c>
      <c r="B209" s="62" t="s">
        <v>335</v>
      </c>
      <c r="C209" s="66" t="s">
        <v>336</v>
      </c>
      <c r="D209" s="61" t="s">
        <v>15</v>
      </c>
      <c r="E209" s="57">
        <v>2</v>
      </c>
      <c r="F209" s="57">
        <v>340</v>
      </c>
      <c r="G209" s="63">
        <f>$F$209/4</f>
        <v>85</v>
      </c>
      <c r="H209" s="63">
        <f t="shared" ref="H209:J209" si="14">$F$209/4</f>
        <v>85</v>
      </c>
      <c r="I209" s="63">
        <f t="shared" si="14"/>
        <v>85</v>
      </c>
      <c r="J209" s="63">
        <f t="shared" si="14"/>
        <v>85</v>
      </c>
      <c r="K209" s="58"/>
      <c r="L209" s="58"/>
      <c r="M209" s="58"/>
      <c r="N209" s="58"/>
      <c r="O209" s="58"/>
      <c r="P209" s="58"/>
      <c r="Q209" s="58"/>
      <c r="R209" s="58"/>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c r="BA209" s="59"/>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row>
    <row r="210" spans="1:81" s="60" customFormat="1" ht="15.75">
      <c r="A210" s="61">
        <v>4</v>
      </c>
      <c r="B210" s="62" t="s">
        <v>337</v>
      </c>
      <c r="C210" s="66" t="s">
        <v>338</v>
      </c>
      <c r="D210" s="61" t="s">
        <v>15</v>
      </c>
      <c r="E210" s="57">
        <v>290</v>
      </c>
      <c r="F210" s="57">
        <v>35</v>
      </c>
      <c r="G210" s="63">
        <f>$F$210/4</f>
        <v>8.75</v>
      </c>
      <c r="H210" s="63">
        <f t="shared" ref="H210:J210" si="15">$F$210/4</f>
        <v>8.75</v>
      </c>
      <c r="I210" s="63">
        <f t="shared" si="15"/>
        <v>8.75</v>
      </c>
      <c r="J210" s="63">
        <f t="shared" si="15"/>
        <v>8.75</v>
      </c>
      <c r="K210" s="58"/>
      <c r="L210" s="58"/>
      <c r="M210" s="58"/>
      <c r="N210" s="58"/>
      <c r="O210" s="58"/>
      <c r="P210" s="58"/>
      <c r="Q210" s="58"/>
      <c r="R210" s="58"/>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c r="BA210" s="59"/>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row>
    <row r="211" spans="1:81" s="60" customFormat="1" ht="15.75">
      <c r="A211" s="61">
        <v>5</v>
      </c>
      <c r="B211" s="62" t="s">
        <v>339</v>
      </c>
      <c r="C211" s="68" t="s">
        <v>340</v>
      </c>
      <c r="D211" s="61" t="s">
        <v>15</v>
      </c>
      <c r="E211" s="57">
        <v>16</v>
      </c>
      <c r="F211" s="57">
        <v>19</v>
      </c>
      <c r="G211" s="63">
        <f>$F$211/4</f>
        <v>4.75</v>
      </c>
      <c r="H211" s="63">
        <f t="shared" ref="H211:J211" si="16">$F$211/4</f>
        <v>4.75</v>
      </c>
      <c r="I211" s="63">
        <f t="shared" si="16"/>
        <v>4.75</v>
      </c>
      <c r="J211" s="63">
        <f t="shared" si="16"/>
        <v>4.75</v>
      </c>
      <c r="K211" s="58"/>
      <c r="L211" s="58"/>
      <c r="M211" s="58"/>
      <c r="N211" s="58"/>
      <c r="O211" s="58"/>
      <c r="P211" s="58"/>
      <c r="Q211" s="58"/>
      <c r="R211" s="58"/>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c r="BA211" s="59"/>
      <c r="BB211" s="59"/>
      <c r="BC211" s="59"/>
      <c r="BD211" s="59"/>
      <c r="BE211" s="59"/>
      <c r="BF211" s="59"/>
      <c r="BG211" s="59"/>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row>
    <row r="212" spans="1:81" s="60" customFormat="1" ht="15.75">
      <c r="A212" s="61">
        <v>6</v>
      </c>
      <c r="B212" s="62" t="s">
        <v>341</v>
      </c>
      <c r="C212" s="66" t="s">
        <v>342</v>
      </c>
      <c r="D212" s="61" t="s">
        <v>15</v>
      </c>
      <c r="E212" s="57">
        <v>3</v>
      </c>
      <c r="F212" s="57">
        <v>80</v>
      </c>
      <c r="G212" s="63">
        <f>$F$212/4</f>
        <v>20</v>
      </c>
      <c r="H212" s="63">
        <f t="shared" ref="H212:J212" si="17">$F$212/4</f>
        <v>20</v>
      </c>
      <c r="I212" s="63">
        <f t="shared" si="17"/>
        <v>20</v>
      </c>
      <c r="J212" s="63">
        <f t="shared" si="17"/>
        <v>20</v>
      </c>
      <c r="K212" s="58"/>
      <c r="L212" s="58"/>
      <c r="M212" s="58"/>
      <c r="N212" s="58"/>
      <c r="O212" s="58"/>
      <c r="P212" s="58"/>
      <c r="Q212" s="58"/>
      <c r="R212" s="58"/>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c r="BA212" s="59"/>
      <c r="BB212" s="59"/>
      <c r="BC212" s="59"/>
      <c r="BD212" s="59"/>
      <c r="BE212" s="59"/>
      <c r="BF212" s="59"/>
      <c r="BG212" s="59"/>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row>
    <row r="213" spans="1:81" s="60" customFormat="1" ht="15.75">
      <c r="A213" s="61">
        <v>7</v>
      </c>
      <c r="B213" s="67" t="s">
        <v>343</v>
      </c>
      <c r="C213" s="68" t="s">
        <v>344</v>
      </c>
      <c r="D213" s="61" t="s">
        <v>15</v>
      </c>
      <c r="E213" s="57">
        <v>0</v>
      </c>
      <c r="F213" s="57">
        <v>684</v>
      </c>
      <c r="G213" s="63">
        <f>$F$213/4</f>
        <v>171</v>
      </c>
      <c r="H213" s="63">
        <f t="shared" ref="H213:I213" si="18">$F$213/4</f>
        <v>171</v>
      </c>
      <c r="I213" s="63">
        <f t="shared" si="18"/>
        <v>171</v>
      </c>
      <c r="J213" s="63">
        <f>$F$213/4</f>
        <v>171</v>
      </c>
      <c r="K213" s="58"/>
      <c r="L213" s="58"/>
      <c r="M213" s="58"/>
      <c r="N213" s="58"/>
      <c r="O213" s="58"/>
      <c r="P213" s="58"/>
      <c r="Q213" s="58"/>
      <c r="R213" s="58"/>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c r="BA213" s="59"/>
      <c r="BB213" s="59"/>
      <c r="BC213" s="59"/>
      <c r="BD213" s="59"/>
      <c r="BE213" s="59"/>
      <c r="BF213" s="59"/>
      <c r="BG213" s="59"/>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row>
    <row r="214" spans="1:81" s="60" customFormat="1" ht="15.75">
      <c r="A214" s="61">
        <v>8</v>
      </c>
      <c r="B214" s="67" t="s">
        <v>345</v>
      </c>
      <c r="C214" s="68" t="s">
        <v>346</v>
      </c>
      <c r="D214" s="61" t="s">
        <v>15</v>
      </c>
      <c r="E214" s="57">
        <f>2206+1</f>
        <v>2207</v>
      </c>
      <c r="F214" s="57">
        <v>5738</v>
      </c>
      <c r="G214" s="63">
        <f>$F$214/4</f>
        <v>1434.5</v>
      </c>
      <c r="H214" s="63">
        <f t="shared" ref="H214:J214" si="19">$F$214/4</f>
        <v>1434.5</v>
      </c>
      <c r="I214" s="63">
        <f t="shared" si="19"/>
        <v>1434.5</v>
      </c>
      <c r="J214" s="63">
        <f t="shared" si="19"/>
        <v>1434.5</v>
      </c>
      <c r="K214" s="58"/>
      <c r="L214" s="58"/>
      <c r="M214" s="58"/>
      <c r="N214" s="58"/>
      <c r="O214" s="58"/>
      <c r="P214" s="58"/>
      <c r="Q214" s="58"/>
      <c r="R214" s="58"/>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c r="BA214" s="59"/>
      <c r="BB214" s="59"/>
      <c r="BC214" s="59"/>
      <c r="BD214" s="59"/>
      <c r="BE214" s="59"/>
      <c r="BF214" s="59"/>
      <c r="BG214" s="59"/>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row>
    <row r="215" spans="1:81" s="60" customFormat="1" ht="15.75">
      <c r="A215" s="61">
        <v>9</v>
      </c>
      <c r="B215" s="67" t="s">
        <v>347</v>
      </c>
      <c r="C215" s="68" t="s">
        <v>348</v>
      </c>
      <c r="D215" s="61" t="s">
        <v>15</v>
      </c>
      <c r="E215" s="57">
        <v>112</v>
      </c>
      <c r="F215" s="57">
        <v>1001</v>
      </c>
      <c r="G215" s="63">
        <f>$F$215/4</f>
        <v>250.25</v>
      </c>
      <c r="H215" s="63">
        <f>$F$215/4</f>
        <v>250.25</v>
      </c>
      <c r="I215" s="63">
        <f>$F$215/4</f>
        <v>250.25</v>
      </c>
      <c r="J215" s="63">
        <f>$F$215/4</f>
        <v>250.25</v>
      </c>
      <c r="K215" s="58"/>
      <c r="L215" s="58"/>
      <c r="M215" s="58"/>
      <c r="N215" s="58"/>
      <c r="O215" s="58"/>
      <c r="P215" s="58"/>
      <c r="Q215" s="58"/>
      <c r="R215" s="58"/>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c r="BA215" s="59"/>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row>
    <row r="216" spans="1:81" s="60" customFormat="1" ht="15.75">
      <c r="A216" s="259" t="s">
        <v>349</v>
      </c>
      <c r="B216" s="260"/>
      <c r="C216" s="260"/>
      <c r="D216" s="260"/>
      <c r="E216" s="260"/>
      <c r="F216" s="260"/>
      <c r="G216" s="260"/>
      <c r="H216" s="260"/>
      <c r="I216" s="260"/>
      <c r="J216" s="260"/>
      <c r="K216" s="58"/>
      <c r="L216" s="58"/>
      <c r="M216" s="58"/>
      <c r="N216" s="58"/>
      <c r="O216" s="58"/>
      <c r="P216" s="58"/>
      <c r="Q216" s="58"/>
      <c r="R216" s="58"/>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c r="BA216" s="59"/>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row>
    <row r="217" spans="1:81" s="60" customFormat="1" ht="15.75">
      <c r="A217" s="69">
        <v>10</v>
      </c>
      <c r="B217" s="70" t="s">
        <v>350</v>
      </c>
      <c r="C217" s="71" t="s">
        <v>351</v>
      </c>
      <c r="D217" s="61" t="s">
        <v>15</v>
      </c>
      <c r="E217" s="57">
        <v>0</v>
      </c>
      <c r="F217" s="57">
        <v>1235</v>
      </c>
      <c r="G217" s="63">
        <f>$F217/4</f>
        <v>308.75</v>
      </c>
      <c r="H217" s="63">
        <f t="shared" ref="H217:J217" si="20">$F217/4</f>
        <v>308.75</v>
      </c>
      <c r="I217" s="63">
        <f t="shared" si="20"/>
        <v>308.75</v>
      </c>
      <c r="J217" s="63">
        <f t="shared" si="20"/>
        <v>308.75</v>
      </c>
      <c r="K217" s="58"/>
      <c r="L217" s="58"/>
      <c r="M217" s="58"/>
      <c r="N217" s="58"/>
      <c r="O217" s="58"/>
      <c r="P217" s="58"/>
      <c r="Q217" s="58"/>
      <c r="R217" s="58"/>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c r="BA217" s="59"/>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row>
    <row r="218" spans="1:81" s="60" customFormat="1" ht="15.75">
      <c r="A218" s="69">
        <f>+A217+1</f>
        <v>11</v>
      </c>
      <c r="B218" s="70" t="s">
        <v>352</v>
      </c>
      <c r="C218" s="71" t="s">
        <v>353</v>
      </c>
      <c r="D218" s="61" t="s">
        <v>15</v>
      </c>
      <c r="E218" s="57">
        <v>0</v>
      </c>
      <c r="F218" s="57">
        <v>19</v>
      </c>
      <c r="G218" s="63">
        <f t="shared" ref="G218:J228" si="21">$F218/4</f>
        <v>4.75</v>
      </c>
      <c r="H218" s="63">
        <f t="shared" si="21"/>
        <v>4.75</v>
      </c>
      <c r="I218" s="63">
        <f t="shared" si="21"/>
        <v>4.75</v>
      </c>
      <c r="J218" s="63">
        <f t="shared" si="21"/>
        <v>4.75</v>
      </c>
      <c r="K218" s="58"/>
      <c r="L218" s="58"/>
      <c r="M218" s="58"/>
      <c r="N218" s="58"/>
      <c r="O218" s="58"/>
      <c r="P218" s="58"/>
      <c r="Q218" s="58"/>
      <c r="R218" s="58"/>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c r="BA218" s="59"/>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row>
    <row r="219" spans="1:81" s="60" customFormat="1" ht="15.75">
      <c r="A219" s="69">
        <f t="shared" ref="A219:A226" si="22">+A218+1</f>
        <v>12</v>
      </c>
      <c r="B219" s="70" t="s">
        <v>354</v>
      </c>
      <c r="C219" s="71" t="s">
        <v>355</v>
      </c>
      <c r="D219" s="61" t="s">
        <v>15</v>
      </c>
      <c r="E219" s="57">
        <v>0</v>
      </c>
      <c r="F219" s="57">
        <v>19</v>
      </c>
      <c r="G219" s="63">
        <f t="shared" si="21"/>
        <v>4.75</v>
      </c>
      <c r="H219" s="63">
        <f t="shared" si="21"/>
        <v>4.75</v>
      </c>
      <c r="I219" s="63">
        <f t="shared" si="21"/>
        <v>4.75</v>
      </c>
      <c r="J219" s="63">
        <f t="shared" si="21"/>
        <v>4.75</v>
      </c>
      <c r="K219" s="58"/>
      <c r="L219" s="58"/>
      <c r="M219" s="58"/>
      <c r="N219" s="58"/>
      <c r="O219" s="58"/>
      <c r="P219" s="58"/>
      <c r="Q219" s="58"/>
      <c r="R219" s="58"/>
      <c r="S219" s="59"/>
      <c r="T219" s="59"/>
      <c r="U219" s="59"/>
      <c r="V219" s="59"/>
      <c r="W219" s="59"/>
      <c r="X219" s="59"/>
      <c r="Y219" s="59"/>
      <c r="Z219" s="59"/>
      <c r="AA219" s="59"/>
      <c r="AB219" s="59"/>
      <c r="AC219" s="59"/>
      <c r="AD219" s="59"/>
      <c r="AE219" s="59"/>
      <c r="AF219" s="59"/>
      <c r="AG219" s="59"/>
      <c r="AH219" s="59"/>
      <c r="AI219" s="59"/>
      <c r="AJ219" s="59"/>
      <c r="AK219" s="59"/>
      <c r="AL219" s="59"/>
      <c r="AM219" s="59"/>
      <c r="AN219" s="59"/>
      <c r="AO219" s="59"/>
      <c r="AP219" s="59"/>
      <c r="AQ219" s="59"/>
      <c r="AR219" s="59"/>
      <c r="AS219" s="59"/>
      <c r="AT219" s="59"/>
      <c r="AU219" s="59"/>
      <c r="AV219" s="59"/>
      <c r="AW219" s="59"/>
      <c r="AX219" s="59"/>
      <c r="AY219" s="59"/>
      <c r="AZ219" s="59"/>
      <c r="BA219" s="59"/>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row>
    <row r="220" spans="1:81" s="60" customFormat="1" ht="15.75">
      <c r="A220" s="69">
        <v>11</v>
      </c>
      <c r="B220" s="70" t="s">
        <v>356</v>
      </c>
      <c r="C220" s="71" t="s">
        <v>2461</v>
      </c>
      <c r="D220" s="61" t="s">
        <v>15</v>
      </c>
      <c r="E220" s="57">
        <v>0</v>
      </c>
      <c r="F220" s="57">
        <v>3514</v>
      </c>
      <c r="G220" s="63">
        <f t="shared" si="21"/>
        <v>878.5</v>
      </c>
      <c r="H220" s="63">
        <f t="shared" si="21"/>
        <v>878.5</v>
      </c>
      <c r="I220" s="63">
        <f t="shared" si="21"/>
        <v>878.5</v>
      </c>
      <c r="J220" s="63">
        <f t="shared" si="21"/>
        <v>878.5</v>
      </c>
      <c r="K220" s="58"/>
      <c r="L220" s="58"/>
      <c r="M220" s="58"/>
      <c r="N220" s="58"/>
      <c r="O220" s="58"/>
      <c r="P220" s="58"/>
      <c r="Q220" s="58"/>
      <c r="R220" s="58"/>
      <c r="S220" s="59"/>
      <c r="T220" s="59"/>
      <c r="U220" s="59"/>
      <c r="V220" s="59"/>
      <c r="W220" s="59"/>
      <c r="X220" s="59"/>
      <c r="Y220" s="59"/>
      <c r="Z220" s="59"/>
      <c r="AA220" s="59"/>
      <c r="AB220" s="59"/>
      <c r="AC220" s="59"/>
      <c r="AD220" s="59"/>
      <c r="AE220" s="59"/>
      <c r="AF220" s="59"/>
      <c r="AG220" s="59"/>
      <c r="AH220" s="59"/>
      <c r="AI220" s="59"/>
      <c r="AJ220" s="59"/>
      <c r="AK220" s="59"/>
      <c r="AL220" s="59"/>
      <c r="AM220" s="59"/>
      <c r="AN220" s="59"/>
      <c r="AO220" s="59"/>
      <c r="AP220" s="59"/>
      <c r="AQ220" s="59"/>
      <c r="AR220" s="59"/>
      <c r="AS220" s="59"/>
      <c r="AT220" s="59"/>
      <c r="AU220" s="59"/>
      <c r="AV220" s="59"/>
      <c r="AW220" s="59"/>
      <c r="AX220" s="59"/>
      <c r="AY220" s="59"/>
      <c r="AZ220" s="59"/>
      <c r="BA220" s="59"/>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row>
    <row r="221" spans="1:81" s="60" customFormat="1" ht="15.75">
      <c r="A221" s="69">
        <f t="shared" ref="A221:A226" si="23">+A220+1</f>
        <v>12</v>
      </c>
      <c r="B221" s="70" t="s">
        <v>357</v>
      </c>
      <c r="C221" s="71" t="s">
        <v>2462</v>
      </c>
      <c r="D221" s="61" t="s">
        <v>15</v>
      </c>
      <c r="E221" s="57">
        <v>0</v>
      </c>
      <c r="F221" s="57">
        <v>35</v>
      </c>
      <c r="G221" s="63">
        <f t="shared" si="21"/>
        <v>8.75</v>
      </c>
      <c r="H221" s="63">
        <f t="shared" si="21"/>
        <v>8.75</v>
      </c>
      <c r="I221" s="63">
        <f t="shared" si="21"/>
        <v>8.75</v>
      </c>
      <c r="J221" s="63">
        <f t="shared" si="21"/>
        <v>8.75</v>
      </c>
      <c r="K221" s="58"/>
      <c r="L221" s="58"/>
      <c r="M221" s="58"/>
      <c r="N221" s="58"/>
      <c r="O221" s="58"/>
      <c r="P221" s="58"/>
      <c r="Q221" s="58"/>
      <c r="R221" s="58"/>
      <c r="S221" s="59"/>
      <c r="T221" s="59"/>
      <c r="U221" s="59"/>
      <c r="V221" s="59"/>
      <c r="W221" s="59"/>
      <c r="X221" s="59"/>
      <c r="Y221" s="59"/>
      <c r="Z221" s="59"/>
      <c r="AA221" s="59"/>
      <c r="AB221" s="59"/>
      <c r="AC221" s="59"/>
      <c r="AD221" s="59"/>
      <c r="AE221" s="59"/>
      <c r="AF221" s="59"/>
      <c r="AG221" s="59"/>
      <c r="AH221" s="59"/>
      <c r="AI221" s="59"/>
      <c r="AJ221" s="59"/>
      <c r="AK221" s="59"/>
      <c r="AL221" s="59"/>
      <c r="AM221" s="59"/>
      <c r="AN221" s="59"/>
      <c r="AO221" s="59"/>
      <c r="AP221" s="59"/>
      <c r="AQ221" s="59"/>
      <c r="AR221" s="59"/>
      <c r="AS221" s="59"/>
      <c r="AT221" s="59"/>
      <c r="AU221" s="59"/>
      <c r="AV221" s="59"/>
      <c r="AW221" s="59"/>
      <c r="AX221" s="59"/>
      <c r="AY221" s="59"/>
      <c r="AZ221" s="59"/>
      <c r="BA221" s="59"/>
      <c r="BB221" s="59"/>
      <c r="BC221" s="59"/>
      <c r="BD221" s="59"/>
      <c r="BE221" s="59"/>
      <c r="BF221" s="59"/>
      <c r="BG221" s="59"/>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row>
    <row r="222" spans="1:81" s="60" customFormat="1" ht="15.75">
      <c r="A222" s="69">
        <f t="shared" si="22"/>
        <v>13</v>
      </c>
      <c r="B222" s="70" t="s">
        <v>358</v>
      </c>
      <c r="C222" s="71" t="s">
        <v>2463</v>
      </c>
      <c r="D222" s="61" t="s">
        <v>15</v>
      </c>
      <c r="E222" s="57">
        <v>0</v>
      </c>
      <c r="F222" s="57">
        <v>30</v>
      </c>
      <c r="G222" s="63">
        <f t="shared" si="21"/>
        <v>7.5</v>
      </c>
      <c r="H222" s="63">
        <f t="shared" si="21"/>
        <v>7.5</v>
      </c>
      <c r="I222" s="63">
        <f t="shared" si="21"/>
        <v>7.5</v>
      </c>
      <c r="J222" s="63">
        <f t="shared" si="21"/>
        <v>7.5</v>
      </c>
      <c r="K222" s="58"/>
      <c r="L222" s="58"/>
      <c r="M222" s="58"/>
      <c r="N222" s="58"/>
      <c r="O222" s="58"/>
      <c r="P222" s="58"/>
      <c r="Q222" s="58"/>
      <c r="R222" s="58"/>
      <c r="S222" s="59"/>
      <c r="T222" s="59"/>
      <c r="U222" s="59"/>
      <c r="V222" s="59"/>
      <c r="W222" s="59"/>
      <c r="X222" s="59"/>
      <c r="Y222" s="59"/>
      <c r="Z222" s="59"/>
      <c r="AA222" s="59"/>
      <c r="AB222" s="59"/>
      <c r="AC222" s="59"/>
      <c r="AD222" s="59"/>
      <c r="AE222" s="59"/>
      <c r="AF222" s="59"/>
      <c r="AG222" s="59"/>
      <c r="AH222" s="59"/>
      <c r="AI222" s="59"/>
      <c r="AJ222" s="59"/>
      <c r="AK222" s="59"/>
      <c r="AL222" s="59"/>
      <c r="AM222" s="59"/>
      <c r="AN222" s="59"/>
      <c r="AO222" s="59"/>
      <c r="AP222" s="59"/>
      <c r="AQ222" s="59"/>
      <c r="AR222" s="59"/>
      <c r="AS222" s="59"/>
      <c r="AT222" s="59"/>
      <c r="AU222" s="59"/>
      <c r="AV222" s="59"/>
      <c r="AW222" s="59"/>
      <c r="AX222" s="59"/>
      <c r="AY222" s="59"/>
      <c r="AZ222" s="59"/>
      <c r="BA222" s="59"/>
      <c r="BB222" s="59"/>
      <c r="BC222" s="59"/>
      <c r="BD222" s="59"/>
      <c r="BE222" s="59"/>
      <c r="BF222" s="59"/>
      <c r="BG222" s="59"/>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row>
    <row r="223" spans="1:81" s="60" customFormat="1" ht="15.75">
      <c r="A223" s="69">
        <v>12</v>
      </c>
      <c r="B223" s="70" t="s">
        <v>359</v>
      </c>
      <c r="C223" s="61" t="s">
        <v>360</v>
      </c>
      <c r="D223" s="61" t="s">
        <v>15</v>
      </c>
      <c r="E223" s="57">
        <v>50</v>
      </c>
      <c r="F223" s="57">
        <v>406</v>
      </c>
      <c r="G223" s="63">
        <f t="shared" si="21"/>
        <v>101.5</v>
      </c>
      <c r="H223" s="63">
        <f t="shared" si="21"/>
        <v>101.5</v>
      </c>
      <c r="I223" s="63">
        <f t="shared" si="21"/>
        <v>101.5</v>
      </c>
      <c r="J223" s="63">
        <f t="shared" si="21"/>
        <v>101.5</v>
      </c>
      <c r="K223" s="58"/>
      <c r="L223" s="58"/>
      <c r="M223" s="58"/>
      <c r="N223" s="58"/>
      <c r="O223" s="58"/>
      <c r="P223" s="58"/>
      <c r="Q223" s="58"/>
      <c r="R223" s="58"/>
      <c r="S223" s="59"/>
      <c r="T223" s="59"/>
      <c r="U223" s="59"/>
      <c r="V223" s="59"/>
      <c r="W223" s="59"/>
      <c r="X223" s="59"/>
      <c r="Y223" s="59"/>
      <c r="Z223" s="59"/>
      <c r="AA223" s="59"/>
      <c r="AB223" s="59"/>
      <c r="AC223" s="59"/>
      <c r="AD223" s="59"/>
      <c r="AE223" s="59"/>
      <c r="AF223" s="59"/>
      <c r="AG223" s="59"/>
      <c r="AH223" s="59"/>
      <c r="AI223" s="59"/>
      <c r="AJ223" s="59"/>
      <c r="AK223" s="59"/>
      <c r="AL223" s="59"/>
      <c r="AM223" s="59"/>
      <c r="AN223" s="59"/>
      <c r="AO223" s="59"/>
      <c r="AP223" s="59"/>
      <c r="AQ223" s="59"/>
      <c r="AR223" s="59"/>
      <c r="AS223" s="59"/>
      <c r="AT223" s="59"/>
      <c r="AU223" s="59"/>
      <c r="AV223" s="59"/>
      <c r="AW223" s="59"/>
      <c r="AX223" s="59"/>
      <c r="AY223" s="59"/>
      <c r="AZ223" s="59"/>
      <c r="BA223" s="59"/>
      <c r="BB223" s="59"/>
      <c r="BC223" s="59"/>
      <c r="BD223" s="59"/>
      <c r="BE223" s="59"/>
      <c r="BF223" s="59"/>
      <c r="BG223" s="59"/>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row>
    <row r="224" spans="1:81" s="60" customFormat="1" ht="15.75">
      <c r="A224" s="69">
        <f t="shared" ref="A224:A226" si="24">+A223+1</f>
        <v>13</v>
      </c>
      <c r="B224" s="70" t="s">
        <v>361</v>
      </c>
      <c r="C224" s="61" t="s">
        <v>362</v>
      </c>
      <c r="D224" s="61" t="s">
        <v>15</v>
      </c>
      <c r="E224" s="57">
        <v>17</v>
      </c>
      <c r="F224" s="57">
        <v>14</v>
      </c>
      <c r="G224" s="63">
        <f t="shared" si="21"/>
        <v>3.5</v>
      </c>
      <c r="H224" s="63">
        <f t="shared" si="21"/>
        <v>3.5</v>
      </c>
      <c r="I224" s="63">
        <f t="shared" si="21"/>
        <v>3.5</v>
      </c>
      <c r="J224" s="63">
        <f t="shared" si="21"/>
        <v>3.5</v>
      </c>
      <c r="K224" s="58"/>
      <c r="L224" s="58"/>
      <c r="M224" s="58"/>
      <c r="N224" s="58"/>
      <c r="O224" s="58"/>
      <c r="P224" s="58"/>
      <c r="Q224" s="58"/>
      <c r="R224" s="58"/>
      <c r="S224" s="59"/>
      <c r="T224" s="59"/>
      <c r="U224" s="59"/>
      <c r="V224" s="59"/>
      <c r="W224" s="59"/>
      <c r="X224" s="59"/>
      <c r="Y224" s="59"/>
      <c r="Z224" s="59"/>
      <c r="AA224" s="59"/>
      <c r="AB224" s="59"/>
      <c r="AC224" s="59"/>
      <c r="AD224" s="59"/>
      <c r="AE224" s="59"/>
      <c r="AF224" s="59"/>
      <c r="AG224" s="59"/>
      <c r="AH224" s="59"/>
      <c r="AI224" s="59"/>
      <c r="AJ224" s="59"/>
      <c r="AK224" s="59"/>
      <c r="AL224" s="59"/>
      <c r="AM224" s="59"/>
      <c r="AN224" s="59"/>
      <c r="AO224" s="59"/>
      <c r="AP224" s="59"/>
      <c r="AQ224" s="59"/>
      <c r="AR224" s="59"/>
      <c r="AS224" s="59"/>
      <c r="AT224" s="59"/>
      <c r="AU224" s="59"/>
      <c r="AV224" s="59"/>
      <c r="AW224" s="59"/>
      <c r="AX224" s="59"/>
      <c r="AY224" s="59"/>
      <c r="AZ224" s="59"/>
      <c r="BA224" s="59"/>
      <c r="BB224" s="59"/>
      <c r="BC224" s="59"/>
      <c r="BD224" s="59"/>
      <c r="BE224" s="59"/>
      <c r="BF224" s="59"/>
      <c r="BG224" s="59"/>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row>
    <row r="225" spans="1:81" s="60" customFormat="1" ht="15.75" customHeight="1">
      <c r="A225" s="69">
        <f t="shared" si="22"/>
        <v>14</v>
      </c>
      <c r="B225" s="70" t="s">
        <v>363</v>
      </c>
      <c r="C225" s="61" t="s">
        <v>364</v>
      </c>
      <c r="D225" s="61" t="s">
        <v>15</v>
      </c>
      <c r="E225" s="57">
        <v>17</v>
      </c>
      <c r="F225" s="57">
        <v>10</v>
      </c>
      <c r="G225" s="63">
        <f t="shared" si="21"/>
        <v>2.5</v>
      </c>
      <c r="H225" s="63">
        <f t="shared" si="21"/>
        <v>2.5</v>
      </c>
      <c r="I225" s="63">
        <f t="shared" si="21"/>
        <v>2.5</v>
      </c>
      <c r="J225" s="63">
        <f t="shared" si="21"/>
        <v>2.5</v>
      </c>
      <c r="K225" s="58"/>
      <c r="L225" s="58"/>
      <c r="M225" s="58"/>
      <c r="N225" s="58"/>
      <c r="O225" s="58"/>
      <c r="P225" s="58"/>
      <c r="Q225" s="58"/>
      <c r="R225" s="58"/>
      <c r="S225" s="59"/>
      <c r="T225" s="59"/>
      <c r="U225" s="59"/>
      <c r="V225" s="59"/>
      <c r="W225" s="59"/>
      <c r="X225" s="59"/>
      <c r="Y225" s="59"/>
      <c r="Z225" s="59"/>
      <c r="AA225" s="59"/>
      <c r="AB225" s="59"/>
      <c r="AC225" s="59"/>
      <c r="AD225" s="59"/>
      <c r="AE225" s="59"/>
      <c r="AF225" s="59"/>
      <c r="AG225" s="59"/>
      <c r="AH225" s="59"/>
      <c r="AI225" s="59"/>
      <c r="AJ225" s="59"/>
      <c r="AK225" s="59"/>
      <c r="AL225" s="59"/>
      <c r="AM225" s="59"/>
      <c r="AN225" s="59"/>
      <c r="AO225" s="59"/>
      <c r="AP225" s="59"/>
      <c r="AQ225" s="59"/>
      <c r="AR225" s="59"/>
      <c r="AS225" s="59"/>
      <c r="AT225" s="59"/>
      <c r="AU225" s="59"/>
      <c r="AV225" s="59"/>
      <c r="AW225" s="59"/>
      <c r="AX225" s="59"/>
      <c r="AY225" s="59"/>
      <c r="AZ225" s="59"/>
      <c r="BA225" s="59"/>
      <c r="BB225" s="59"/>
      <c r="BC225" s="59"/>
      <c r="BD225" s="59"/>
      <c r="BE225" s="59"/>
      <c r="BF225" s="59"/>
      <c r="BG225" s="59"/>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row>
    <row r="226" spans="1:81" s="60" customFormat="1" ht="15.75" customHeight="1">
      <c r="A226" s="69">
        <v>13</v>
      </c>
      <c r="B226" s="70" t="s">
        <v>365</v>
      </c>
      <c r="C226" s="61" t="s">
        <v>366</v>
      </c>
      <c r="D226" s="61" t="s">
        <v>15</v>
      </c>
      <c r="E226" s="57">
        <v>17</v>
      </c>
      <c r="F226" s="57">
        <v>10</v>
      </c>
      <c r="G226" s="63">
        <f t="shared" si="21"/>
        <v>2.5</v>
      </c>
      <c r="H226" s="63">
        <f t="shared" si="21"/>
        <v>2.5</v>
      </c>
      <c r="I226" s="63">
        <f t="shared" si="21"/>
        <v>2.5</v>
      </c>
      <c r="J226" s="63">
        <f t="shared" si="21"/>
        <v>2.5</v>
      </c>
      <c r="K226" s="58"/>
      <c r="L226" s="58"/>
      <c r="M226" s="58"/>
      <c r="N226" s="58"/>
      <c r="O226" s="58"/>
      <c r="P226" s="58"/>
      <c r="Q226" s="58"/>
      <c r="R226" s="58"/>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59"/>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row>
    <row r="227" spans="1:81" s="60" customFormat="1" ht="15.75">
      <c r="A227" s="259" t="s">
        <v>367</v>
      </c>
      <c r="B227" s="260"/>
      <c r="C227" s="260"/>
      <c r="D227" s="260"/>
      <c r="E227" s="260"/>
      <c r="F227" s="260"/>
      <c r="G227" s="260"/>
      <c r="H227" s="260"/>
      <c r="I227" s="260"/>
      <c r="J227" s="260"/>
      <c r="K227" s="58"/>
      <c r="L227" s="58"/>
      <c r="M227" s="58"/>
      <c r="N227" s="58"/>
      <c r="O227" s="58"/>
      <c r="P227" s="58"/>
      <c r="Q227" s="58"/>
      <c r="R227" s="58"/>
      <c r="S227" s="59"/>
      <c r="T227" s="59"/>
      <c r="U227" s="59"/>
      <c r="V227" s="59"/>
      <c r="W227" s="59"/>
      <c r="X227" s="59"/>
      <c r="Y227" s="59"/>
      <c r="Z227" s="59"/>
      <c r="AA227" s="59"/>
      <c r="AB227" s="59"/>
      <c r="AC227" s="59"/>
      <c r="AD227" s="59"/>
      <c r="AE227" s="59"/>
      <c r="AF227" s="59"/>
      <c r="AG227" s="59"/>
      <c r="AH227" s="59"/>
      <c r="AI227" s="59"/>
      <c r="AJ227" s="59"/>
      <c r="AK227" s="59"/>
      <c r="AL227" s="59"/>
      <c r="AM227" s="59"/>
      <c r="AN227" s="59"/>
      <c r="AO227" s="59"/>
      <c r="AP227" s="59"/>
      <c r="AQ227" s="59"/>
      <c r="AR227" s="59"/>
      <c r="AS227" s="59"/>
      <c r="AT227" s="59"/>
      <c r="AU227" s="59"/>
      <c r="AV227" s="59"/>
      <c r="AW227" s="59"/>
      <c r="AX227" s="59"/>
      <c r="AY227" s="59"/>
      <c r="AZ227" s="59"/>
      <c r="BA227" s="59"/>
      <c r="BB227" s="59"/>
      <c r="BC227" s="59"/>
      <c r="BD227" s="59"/>
      <c r="BE227" s="59"/>
      <c r="BF227" s="59"/>
      <c r="BG227" s="59"/>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row>
    <row r="228" spans="1:81" s="60" customFormat="1" ht="15.75">
      <c r="A228" s="69">
        <v>14</v>
      </c>
      <c r="B228" s="70" t="s">
        <v>368</v>
      </c>
      <c r="C228" s="66" t="s">
        <v>369</v>
      </c>
      <c r="D228" s="61" t="s">
        <v>15</v>
      </c>
      <c r="E228" s="57"/>
      <c r="F228" s="57">
        <v>5</v>
      </c>
      <c r="G228" s="63">
        <v>5</v>
      </c>
      <c r="H228" s="63"/>
      <c r="I228" s="63"/>
      <c r="J228" s="64"/>
      <c r="K228" s="58"/>
      <c r="L228" s="58"/>
      <c r="M228" s="58"/>
      <c r="N228" s="58"/>
      <c r="O228" s="58"/>
      <c r="P228" s="58"/>
      <c r="Q228" s="58"/>
      <c r="R228" s="58"/>
      <c r="S228" s="59"/>
      <c r="T228" s="59"/>
      <c r="U228" s="59"/>
      <c r="V228" s="59"/>
      <c r="W228" s="59"/>
      <c r="X228" s="59"/>
      <c r="Y228" s="59"/>
      <c r="Z228" s="59"/>
      <c r="AA228" s="59"/>
      <c r="AB228" s="59"/>
      <c r="AC228" s="59"/>
      <c r="AD228" s="59"/>
      <c r="AE228" s="59"/>
      <c r="AF228" s="59"/>
      <c r="AG228" s="59"/>
      <c r="AH228" s="59"/>
      <c r="AI228" s="59"/>
      <c r="AJ228" s="59"/>
      <c r="AK228" s="59"/>
      <c r="AL228" s="59"/>
      <c r="AM228" s="59"/>
      <c r="AN228" s="59"/>
      <c r="AO228" s="59"/>
      <c r="AP228" s="59"/>
      <c r="AQ228" s="59"/>
      <c r="AR228" s="59"/>
      <c r="AS228" s="59"/>
      <c r="AT228" s="59"/>
      <c r="AU228" s="59"/>
      <c r="AV228" s="59"/>
      <c r="AW228" s="59"/>
      <c r="AX228" s="59"/>
      <c r="AY228" s="59"/>
      <c r="AZ228" s="59"/>
      <c r="BA228" s="59"/>
      <c r="BB228" s="59"/>
      <c r="BC228" s="59"/>
      <c r="BD228" s="59"/>
      <c r="BE228" s="59"/>
      <c r="BF228" s="59"/>
      <c r="BG228" s="59"/>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row>
    <row r="229" spans="1:81" s="60" customFormat="1" ht="15.75">
      <c r="A229" s="259" t="s">
        <v>370</v>
      </c>
      <c r="B229" s="260"/>
      <c r="C229" s="260"/>
      <c r="D229" s="260"/>
      <c r="E229" s="260"/>
      <c r="F229" s="260"/>
      <c r="G229" s="260"/>
      <c r="H229" s="260"/>
      <c r="I229" s="260"/>
      <c r="J229" s="260"/>
      <c r="K229" s="58"/>
      <c r="L229" s="58"/>
      <c r="M229" s="58"/>
      <c r="N229" s="58"/>
      <c r="O229" s="58"/>
      <c r="P229" s="58"/>
      <c r="Q229" s="58"/>
      <c r="R229" s="58"/>
      <c r="S229" s="59"/>
      <c r="T229" s="59"/>
      <c r="U229" s="59"/>
      <c r="V229" s="59"/>
      <c r="W229" s="59"/>
      <c r="X229" s="59"/>
      <c r="Y229" s="59"/>
      <c r="Z229" s="59"/>
      <c r="AA229" s="59"/>
      <c r="AB229" s="59"/>
      <c r="AC229" s="59"/>
      <c r="AD229" s="59"/>
      <c r="AE229" s="59"/>
      <c r="AF229" s="59"/>
      <c r="AG229" s="59"/>
      <c r="AH229" s="59"/>
      <c r="AI229" s="59"/>
      <c r="AJ229" s="59"/>
      <c r="AK229" s="59"/>
      <c r="AL229" s="59"/>
      <c r="AM229" s="59"/>
      <c r="AN229" s="59"/>
      <c r="AO229" s="59"/>
      <c r="AP229" s="59"/>
      <c r="AQ229" s="59"/>
      <c r="AR229" s="59"/>
      <c r="AS229" s="59"/>
      <c r="AT229" s="59"/>
      <c r="AU229" s="59"/>
      <c r="AV229" s="59"/>
      <c r="AW229" s="59"/>
      <c r="AX229" s="59"/>
      <c r="AY229" s="59"/>
      <c r="AZ229" s="59"/>
      <c r="BA229" s="59"/>
      <c r="BB229" s="59"/>
      <c r="BC229" s="59"/>
      <c r="BD229" s="59"/>
      <c r="BE229" s="59"/>
      <c r="BF229" s="59"/>
      <c r="BG229" s="59"/>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row>
    <row r="230" spans="1:81" s="60" customFormat="1" ht="15.75">
      <c r="A230" s="61">
        <v>15</v>
      </c>
      <c r="B230" s="70" t="s">
        <v>371</v>
      </c>
      <c r="C230" s="66" t="s">
        <v>372</v>
      </c>
      <c r="D230" s="61" t="s">
        <v>15</v>
      </c>
      <c r="E230" s="57">
        <v>34</v>
      </c>
      <c r="F230" s="57">
        <v>10</v>
      </c>
      <c r="G230" s="63">
        <v>5</v>
      </c>
      <c r="H230" s="63">
        <v>5</v>
      </c>
      <c r="I230" s="64"/>
      <c r="J230" s="64"/>
      <c r="K230" s="58"/>
      <c r="L230" s="58"/>
      <c r="M230" s="58"/>
      <c r="N230" s="58"/>
      <c r="O230" s="58"/>
      <c r="P230" s="58"/>
      <c r="Q230" s="58"/>
      <c r="R230" s="58"/>
      <c r="S230" s="59"/>
      <c r="T230" s="59"/>
      <c r="U230" s="59"/>
      <c r="V230" s="59"/>
      <c r="W230" s="59"/>
      <c r="X230" s="59"/>
      <c r="Y230" s="59"/>
      <c r="Z230" s="59"/>
      <c r="AA230" s="59"/>
      <c r="AB230" s="59"/>
      <c r="AC230" s="59"/>
      <c r="AD230" s="59"/>
      <c r="AE230" s="59"/>
      <c r="AF230" s="59"/>
      <c r="AG230" s="59"/>
      <c r="AH230" s="59"/>
      <c r="AI230" s="59"/>
      <c r="AJ230" s="59"/>
      <c r="AK230" s="59"/>
      <c r="AL230" s="59"/>
      <c r="AM230" s="59"/>
      <c r="AN230" s="59"/>
      <c r="AO230" s="59"/>
      <c r="AP230" s="59"/>
      <c r="AQ230" s="59"/>
      <c r="AR230" s="59"/>
      <c r="AS230" s="59"/>
      <c r="AT230" s="59"/>
      <c r="AU230" s="59"/>
      <c r="AV230" s="59"/>
      <c r="AW230" s="59"/>
      <c r="AX230" s="59"/>
      <c r="AY230" s="59"/>
      <c r="AZ230" s="59"/>
      <c r="BA230" s="59"/>
      <c r="BB230" s="59"/>
      <c r="BC230" s="59"/>
      <c r="BD230" s="59"/>
      <c r="BE230" s="59"/>
      <c r="BF230" s="59"/>
      <c r="BG230" s="59"/>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row>
    <row r="231" spans="1:81" s="60" customFormat="1" ht="15.75">
      <c r="A231" s="61">
        <v>16</v>
      </c>
      <c r="B231" s="72" t="s">
        <v>373</v>
      </c>
      <c r="C231" s="66" t="s">
        <v>374</v>
      </c>
      <c r="D231" s="61" t="s">
        <v>15</v>
      </c>
      <c r="E231" s="57">
        <v>18</v>
      </c>
      <c r="F231" s="57">
        <v>11</v>
      </c>
      <c r="G231" s="63">
        <v>5</v>
      </c>
      <c r="H231" s="63">
        <v>6</v>
      </c>
      <c r="I231" s="64"/>
      <c r="J231" s="64"/>
      <c r="K231" s="58"/>
      <c r="L231" s="58"/>
      <c r="M231" s="58"/>
      <c r="N231" s="58"/>
      <c r="O231" s="58"/>
      <c r="P231" s="58"/>
      <c r="Q231" s="58"/>
      <c r="R231" s="58"/>
      <c r="S231" s="59"/>
      <c r="T231" s="59"/>
      <c r="U231" s="59"/>
      <c r="V231" s="59"/>
      <c r="W231" s="59"/>
      <c r="X231" s="59"/>
      <c r="Y231" s="59"/>
      <c r="Z231" s="59"/>
      <c r="AA231" s="59"/>
      <c r="AB231" s="59"/>
      <c r="AC231" s="59"/>
      <c r="AD231" s="59"/>
      <c r="AE231" s="59"/>
      <c r="AF231" s="59"/>
      <c r="AG231" s="59"/>
      <c r="AH231" s="59"/>
      <c r="AI231" s="59"/>
      <c r="AJ231" s="59"/>
      <c r="AK231" s="59"/>
      <c r="AL231" s="59"/>
      <c r="AM231" s="59"/>
      <c r="AN231" s="59"/>
      <c r="AO231" s="59"/>
      <c r="AP231" s="59"/>
      <c r="AQ231" s="59"/>
      <c r="AR231" s="59"/>
      <c r="AS231" s="59"/>
      <c r="AT231" s="59"/>
      <c r="AU231" s="59"/>
      <c r="AV231" s="59"/>
      <c r="AW231" s="59"/>
      <c r="AX231" s="59"/>
      <c r="AY231" s="59"/>
      <c r="AZ231" s="59"/>
      <c r="BA231" s="59"/>
      <c r="BB231" s="59"/>
      <c r="BC231" s="59"/>
      <c r="BD231" s="59"/>
      <c r="BE231" s="59"/>
      <c r="BF231" s="59"/>
      <c r="BG231" s="59"/>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row>
    <row r="232" spans="1:81" s="60" customFormat="1" ht="15.75">
      <c r="A232" s="61">
        <v>17</v>
      </c>
      <c r="B232" s="70" t="s">
        <v>375</v>
      </c>
      <c r="C232" s="73" t="s">
        <v>376</v>
      </c>
      <c r="D232" s="61" t="s">
        <v>15</v>
      </c>
      <c r="E232" s="57">
        <v>67</v>
      </c>
      <c r="F232" s="57">
        <v>79</v>
      </c>
      <c r="G232" s="63">
        <f>$F232/4</f>
        <v>19.75</v>
      </c>
      <c r="H232" s="63">
        <f t="shared" ref="H232:I232" si="25">$F232/4</f>
        <v>19.75</v>
      </c>
      <c r="I232" s="63">
        <f t="shared" si="25"/>
        <v>19.75</v>
      </c>
      <c r="J232" s="63">
        <v>19</v>
      </c>
      <c r="K232" s="58"/>
      <c r="L232" s="58"/>
      <c r="M232" s="58"/>
      <c r="N232" s="58"/>
      <c r="O232" s="58"/>
      <c r="P232" s="58"/>
      <c r="Q232" s="58"/>
      <c r="R232" s="58"/>
      <c r="S232" s="59"/>
      <c r="T232" s="59"/>
      <c r="U232" s="59"/>
      <c r="V232" s="59"/>
      <c r="W232" s="59"/>
      <c r="X232" s="59"/>
      <c r="Y232" s="59"/>
      <c r="Z232" s="59"/>
      <c r="AA232" s="59"/>
      <c r="AB232" s="59"/>
      <c r="AC232" s="59"/>
      <c r="AD232" s="59"/>
      <c r="AE232" s="59"/>
      <c r="AF232" s="59"/>
      <c r="AG232" s="59"/>
      <c r="AH232" s="59"/>
      <c r="AI232" s="59"/>
      <c r="AJ232" s="59"/>
      <c r="AK232" s="59"/>
      <c r="AL232" s="59"/>
      <c r="AM232" s="59"/>
      <c r="AN232" s="59"/>
      <c r="AO232" s="59"/>
      <c r="AP232" s="59"/>
      <c r="AQ232" s="59"/>
      <c r="AR232" s="59"/>
      <c r="AS232" s="59"/>
      <c r="AT232" s="59"/>
      <c r="AU232" s="59"/>
      <c r="AV232" s="59"/>
      <c r="AW232" s="59"/>
      <c r="AX232" s="59"/>
      <c r="AY232" s="59"/>
      <c r="AZ232" s="59"/>
      <c r="BA232" s="59"/>
      <c r="BB232" s="59"/>
      <c r="BC232" s="59"/>
      <c r="BD232" s="59"/>
      <c r="BE232" s="59"/>
      <c r="BF232" s="59"/>
      <c r="BG232" s="59"/>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row>
    <row r="233" spans="1:81" s="60" customFormat="1" ht="15.75">
      <c r="A233" s="61">
        <v>18</v>
      </c>
      <c r="B233" s="70" t="s">
        <v>377</v>
      </c>
      <c r="C233" s="66" t="s">
        <v>378</v>
      </c>
      <c r="D233" s="61" t="s">
        <v>15</v>
      </c>
      <c r="E233" s="57">
        <v>6</v>
      </c>
      <c r="F233" s="57">
        <v>23</v>
      </c>
      <c r="G233" s="63">
        <f t="shared" ref="G233:J246" si="26">$F233/4</f>
        <v>5.75</v>
      </c>
      <c r="H233" s="63">
        <f t="shared" si="26"/>
        <v>5.75</v>
      </c>
      <c r="I233" s="63">
        <f t="shared" si="26"/>
        <v>5.75</v>
      </c>
      <c r="J233" s="63">
        <v>5</v>
      </c>
      <c r="K233" s="58"/>
      <c r="L233" s="58"/>
      <c r="M233" s="58"/>
      <c r="N233" s="58"/>
      <c r="O233" s="58"/>
      <c r="P233" s="58"/>
      <c r="Q233" s="58"/>
      <c r="R233" s="58"/>
      <c r="S233" s="59"/>
      <c r="T233" s="59"/>
      <c r="U233" s="59"/>
      <c r="V233" s="59"/>
      <c r="W233" s="59"/>
      <c r="X233" s="59"/>
      <c r="Y233" s="59"/>
      <c r="Z233" s="59"/>
      <c r="AA233" s="59"/>
      <c r="AB233" s="59"/>
      <c r="AC233" s="59"/>
      <c r="AD233" s="59"/>
      <c r="AE233" s="59"/>
      <c r="AF233" s="59"/>
      <c r="AG233" s="59"/>
      <c r="AH233" s="59"/>
      <c r="AI233" s="59"/>
      <c r="AJ233" s="59"/>
      <c r="AK233" s="59"/>
      <c r="AL233" s="59"/>
      <c r="AM233" s="59"/>
      <c r="AN233" s="59"/>
      <c r="AO233" s="59"/>
      <c r="AP233" s="59"/>
      <c r="AQ233" s="59"/>
      <c r="AR233" s="59"/>
      <c r="AS233" s="59"/>
      <c r="AT233" s="59"/>
      <c r="AU233" s="59"/>
      <c r="AV233" s="59"/>
      <c r="AW233" s="59"/>
      <c r="AX233" s="59"/>
      <c r="AY233" s="59"/>
      <c r="AZ233" s="59"/>
      <c r="BA233" s="59"/>
      <c r="BB233" s="59"/>
      <c r="BC233" s="59"/>
      <c r="BD233" s="59"/>
      <c r="BE233" s="59"/>
      <c r="BF233" s="59"/>
      <c r="BG233" s="59"/>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row>
    <row r="234" spans="1:81" s="60" customFormat="1" ht="15.75">
      <c r="A234" s="61">
        <v>19</v>
      </c>
      <c r="B234" s="70" t="s">
        <v>379</v>
      </c>
      <c r="C234" s="66" t="s">
        <v>380</v>
      </c>
      <c r="D234" s="61" t="s">
        <v>15</v>
      </c>
      <c r="E234" s="57">
        <v>48</v>
      </c>
      <c r="F234" s="57">
        <v>11</v>
      </c>
      <c r="G234" s="63">
        <f t="shared" si="26"/>
        <v>2.75</v>
      </c>
      <c r="H234" s="63">
        <f t="shared" si="26"/>
        <v>2.75</v>
      </c>
      <c r="I234" s="63">
        <f t="shared" si="26"/>
        <v>2.75</v>
      </c>
      <c r="J234" s="63">
        <v>2</v>
      </c>
      <c r="K234" s="58"/>
      <c r="L234" s="58"/>
      <c r="M234" s="58"/>
      <c r="N234" s="58"/>
      <c r="O234" s="58"/>
      <c r="P234" s="58"/>
      <c r="Q234" s="58"/>
      <c r="R234" s="58"/>
      <c r="S234" s="59"/>
      <c r="T234" s="59"/>
      <c r="U234" s="59"/>
      <c r="V234" s="59"/>
      <c r="W234" s="59"/>
      <c r="X234" s="59"/>
      <c r="Y234" s="59"/>
      <c r="Z234" s="59"/>
      <c r="AA234" s="59"/>
      <c r="AB234" s="59"/>
      <c r="AC234" s="59"/>
      <c r="AD234" s="59"/>
      <c r="AE234" s="59"/>
      <c r="AF234" s="59"/>
      <c r="AG234" s="59"/>
      <c r="AH234" s="59"/>
      <c r="AI234" s="59"/>
      <c r="AJ234" s="59"/>
      <c r="AK234" s="59"/>
      <c r="AL234" s="59"/>
      <c r="AM234" s="59"/>
      <c r="AN234" s="59"/>
      <c r="AO234" s="59"/>
      <c r="AP234" s="59"/>
      <c r="AQ234" s="59"/>
      <c r="AR234" s="59"/>
      <c r="AS234" s="59"/>
      <c r="AT234" s="59"/>
      <c r="AU234" s="59"/>
      <c r="AV234" s="59"/>
      <c r="AW234" s="59"/>
      <c r="AX234" s="59"/>
      <c r="AY234" s="59"/>
      <c r="AZ234" s="59"/>
      <c r="BA234" s="59"/>
      <c r="BB234" s="59"/>
      <c r="BC234" s="59"/>
      <c r="BD234" s="59"/>
      <c r="BE234" s="59"/>
      <c r="BF234" s="59"/>
      <c r="BG234" s="59"/>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row>
    <row r="235" spans="1:81" s="60" customFormat="1" ht="15.75">
      <c r="A235" s="61">
        <v>20</v>
      </c>
      <c r="B235" s="70" t="s">
        <v>381</v>
      </c>
      <c r="C235" s="66" t="s">
        <v>382</v>
      </c>
      <c r="D235" s="61" t="s">
        <v>15</v>
      </c>
      <c r="E235" s="57">
        <v>144</v>
      </c>
      <c r="F235" s="57">
        <v>193</v>
      </c>
      <c r="G235" s="63">
        <f t="shared" si="26"/>
        <v>48.25</v>
      </c>
      <c r="H235" s="63">
        <f t="shared" si="26"/>
        <v>48.25</v>
      </c>
      <c r="I235" s="63">
        <f t="shared" si="26"/>
        <v>48.25</v>
      </c>
      <c r="J235" s="63">
        <f t="shared" si="26"/>
        <v>48.25</v>
      </c>
      <c r="K235" s="58"/>
      <c r="L235" s="58"/>
      <c r="M235" s="58"/>
      <c r="N235" s="58"/>
      <c r="O235" s="58"/>
      <c r="P235" s="58"/>
      <c r="Q235" s="58"/>
      <c r="R235" s="58"/>
      <c r="S235" s="59"/>
      <c r="T235" s="59"/>
      <c r="U235" s="59"/>
      <c r="V235" s="59"/>
      <c r="W235" s="59"/>
      <c r="X235" s="59"/>
      <c r="Y235" s="59"/>
      <c r="Z235" s="59"/>
      <c r="AA235" s="59"/>
      <c r="AB235" s="59"/>
      <c r="AC235" s="59"/>
      <c r="AD235" s="59"/>
      <c r="AE235" s="59"/>
      <c r="AF235" s="59"/>
      <c r="AG235" s="59"/>
      <c r="AH235" s="59"/>
      <c r="AI235" s="59"/>
      <c r="AJ235" s="59"/>
      <c r="AK235" s="59"/>
      <c r="AL235" s="59"/>
      <c r="AM235" s="59"/>
      <c r="AN235" s="59"/>
      <c r="AO235" s="59"/>
      <c r="AP235" s="59"/>
      <c r="AQ235" s="59"/>
      <c r="AR235" s="59"/>
      <c r="AS235" s="59"/>
      <c r="AT235" s="59"/>
      <c r="AU235" s="59"/>
      <c r="AV235" s="59"/>
      <c r="AW235" s="59"/>
      <c r="AX235" s="59"/>
      <c r="AY235" s="59"/>
      <c r="AZ235" s="59"/>
      <c r="BA235" s="59"/>
      <c r="BB235" s="59"/>
      <c r="BC235" s="59"/>
      <c r="BD235" s="59"/>
      <c r="BE235" s="59"/>
      <c r="BF235" s="59"/>
      <c r="BG235" s="59"/>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row>
    <row r="236" spans="1:81" s="60" customFormat="1" ht="15.75">
      <c r="A236" s="61">
        <v>21</v>
      </c>
      <c r="B236" s="70" t="s">
        <v>383</v>
      </c>
      <c r="C236" s="66" t="s">
        <v>384</v>
      </c>
      <c r="D236" s="61" t="s">
        <v>15</v>
      </c>
      <c r="E236" s="57">
        <v>134</v>
      </c>
      <c r="F236" s="57">
        <v>12</v>
      </c>
      <c r="G236" s="63">
        <f t="shared" si="26"/>
        <v>3</v>
      </c>
      <c r="H236" s="63">
        <f t="shared" si="26"/>
        <v>3</v>
      </c>
      <c r="I236" s="63">
        <f t="shared" si="26"/>
        <v>3</v>
      </c>
      <c r="J236" s="63">
        <f t="shared" si="26"/>
        <v>3</v>
      </c>
      <c r="K236" s="58"/>
      <c r="L236" s="58"/>
      <c r="M236" s="58"/>
      <c r="N236" s="58"/>
      <c r="O236" s="58"/>
      <c r="P236" s="58"/>
      <c r="Q236" s="58"/>
      <c r="R236" s="58"/>
      <c r="S236" s="59"/>
      <c r="T236" s="59"/>
      <c r="U236" s="59"/>
      <c r="V236" s="59"/>
      <c r="W236" s="59"/>
      <c r="X236" s="59"/>
      <c r="Y236" s="59"/>
      <c r="Z236" s="59"/>
      <c r="AA236" s="59"/>
      <c r="AB236" s="59"/>
      <c r="AC236" s="59"/>
      <c r="AD236" s="59"/>
      <c r="AE236" s="59"/>
      <c r="AF236" s="59"/>
      <c r="AG236" s="59"/>
      <c r="AH236" s="59"/>
      <c r="AI236" s="59"/>
      <c r="AJ236" s="59"/>
      <c r="AK236" s="59"/>
      <c r="AL236" s="59"/>
      <c r="AM236" s="59"/>
      <c r="AN236" s="59"/>
      <c r="AO236" s="59"/>
      <c r="AP236" s="59"/>
      <c r="AQ236" s="59"/>
      <c r="AR236" s="59"/>
      <c r="AS236" s="59"/>
      <c r="AT236" s="59"/>
      <c r="AU236" s="59"/>
      <c r="AV236" s="59"/>
      <c r="AW236" s="59"/>
      <c r="AX236" s="59"/>
      <c r="AY236" s="59"/>
      <c r="AZ236" s="59"/>
      <c r="BA236" s="59"/>
      <c r="BB236" s="59"/>
      <c r="BC236" s="59"/>
      <c r="BD236" s="59"/>
      <c r="BE236" s="59"/>
      <c r="BF236" s="59"/>
      <c r="BG236" s="59"/>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row>
    <row r="237" spans="1:81" s="60" customFormat="1" ht="15.75">
      <c r="A237" s="61">
        <v>22</v>
      </c>
      <c r="B237" s="70" t="s">
        <v>385</v>
      </c>
      <c r="C237" s="73" t="s">
        <v>386</v>
      </c>
      <c r="D237" s="61" t="s">
        <v>15</v>
      </c>
      <c r="E237" s="57">
        <v>39</v>
      </c>
      <c r="F237" s="57">
        <v>20</v>
      </c>
      <c r="G237" s="63">
        <f t="shared" si="26"/>
        <v>5</v>
      </c>
      <c r="H237" s="63">
        <f t="shared" si="26"/>
        <v>5</v>
      </c>
      <c r="I237" s="63">
        <f t="shared" si="26"/>
        <v>5</v>
      </c>
      <c r="J237" s="63">
        <f t="shared" si="26"/>
        <v>5</v>
      </c>
      <c r="K237" s="58"/>
      <c r="L237" s="58"/>
      <c r="M237" s="58"/>
      <c r="N237" s="58"/>
      <c r="O237" s="58"/>
      <c r="P237" s="58"/>
      <c r="Q237" s="58"/>
      <c r="R237" s="58"/>
      <c r="S237" s="59"/>
      <c r="T237" s="59"/>
      <c r="U237" s="59"/>
      <c r="V237" s="59"/>
      <c r="W237" s="59"/>
      <c r="X237" s="59"/>
      <c r="Y237" s="59"/>
      <c r="Z237" s="59"/>
      <c r="AA237" s="59"/>
      <c r="AB237" s="59"/>
      <c r="AC237" s="59"/>
      <c r="AD237" s="59"/>
      <c r="AE237" s="59"/>
      <c r="AF237" s="59"/>
      <c r="AG237" s="59"/>
      <c r="AH237" s="59"/>
      <c r="AI237" s="59"/>
      <c r="AJ237" s="59"/>
      <c r="AK237" s="59"/>
      <c r="AL237" s="59"/>
      <c r="AM237" s="59"/>
      <c r="AN237" s="59"/>
      <c r="AO237" s="59"/>
      <c r="AP237" s="59"/>
      <c r="AQ237" s="59"/>
      <c r="AR237" s="59"/>
      <c r="AS237" s="59"/>
      <c r="AT237" s="59"/>
      <c r="AU237" s="59"/>
      <c r="AV237" s="59"/>
      <c r="AW237" s="59"/>
      <c r="AX237" s="59"/>
      <c r="AY237" s="59"/>
      <c r="AZ237" s="59"/>
      <c r="BA237" s="59"/>
      <c r="BB237" s="59"/>
      <c r="BC237" s="59"/>
      <c r="BD237" s="59"/>
      <c r="BE237" s="59"/>
      <c r="BF237" s="59"/>
      <c r="BG237" s="59"/>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row>
    <row r="238" spans="1:81" s="60" customFormat="1" ht="15.75">
      <c r="A238" s="61">
        <v>23</v>
      </c>
      <c r="B238" s="70" t="s">
        <v>389</v>
      </c>
      <c r="C238" s="66" t="s">
        <v>390</v>
      </c>
      <c r="D238" s="61" t="s">
        <v>15</v>
      </c>
      <c r="E238" s="57"/>
      <c r="F238" s="57">
        <v>234</v>
      </c>
      <c r="G238" s="63">
        <f t="shared" si="26"/>
        <v>58.5</v>
      </c>
      <c r="H238" s="63">
        <f t="shared" si="26"/>
        <v>58.5</v>
      </c>
      <c r="I238" s="63">
        <f t="shared" si="26"/>
        <v>58.5</v>
      </c>
      <c r="J238" s="63">
        <f t="shared" si="26"/>
        <v>58.5</v>
      </c>
      <c r="K238" s="58"/>
      <c r="L238" s="58"/>
      <c r="M238" s="58"/>
      <c r="N238" s="58"/>
      <c r="O238" s="58"/>
      <c r="P238" s="58"/>
      <c r="Q238" s="58"/>
      <c r="R238" s="58"/>
      <c r="S238" s="59"/>
      <c r="T238" s="59"/>
      <c r="U238" s="59"/>
      <c r="V238" s="59"/>
      <c r="W238" s="59"/>
      <c r="X238" s="59"/>
      <c r="Y238" s="59"/>
      <c r="Z238" s="59"/>
      <c r="AA238" s="59"/>
      <c r="AB238" s="59"/>
      <c r="AC238" s="59"/>
      <c r="AD238" s="59"/>
      <c r="AE238" s="59"/>
      <c r="AF238" s="59"/>
      <c r="AG238" s="59"/>
      <c r="AH238" s="59"/>
      <c r="AI238" s="59"/>
      <c r="AJ238" s="59"/>
      <c r="AK238" s="59"/>
      <c r="AL238" s="59"/>
      <c r="AM238" s="59"/>
      <c r="AN238" s="59"/>
      <c r="AO238" s="59"/>
      <c r="AP238" s="59"/>
      <c r="AQ238" s="59"/>
      <c r="AR238" s="59"/>
      <c r="AS238" s="59"/>
      <c r="AT238" s="59"/>
      <c r="AU238" s="59"/>
      <c r="AV238" s="59"/>
      <c r="AW238" s="59"/>
      <c r="AX238" s="59"/>
      <c r="AY238" s="59"/>
      <c r="AZ238" s="59"/>
      <c r="BA238" s="59"/>
      <c r="BB238" s="59"/>
      <c r="BC238" s="59"/>
      <c r="BD238" s="59"/>
      <c r="BE238" s="59"/>
      <c r="BF238" s="59"/>
      <c r="BG238" s="59"/>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row>
    <row r="239" spans="1:81" s="60" customFormat="1" ht="15.75">
      <c r="A239" s="61">
        <v>24</v>
      </c>
      <c r="B239" s="70" t="s">
        <v>391</v>
      </c>
      <c r="C239" s="66" t="s">
        <v>392</v>
      </c>
      <c r="D239" s="61" t="s">
        <v>15</v>
      </c>
      <c r="E239" s="57">
        <v>3</v>
      </c>
      <c r="F239" s="57">
        <v>70</v>
      </c>
      <c r="G239" s="63">
        <f t="shared" si="26"/>
        <v>17.5</v>
      </c>
      <c r="H239" s="63">
        <f t="shared" si="26"/>
        <v>17.5</v>
      </c>
      <c r="I239" s="63">
        <f t="shared" si="26"/>
        <v>17.5</v>
      </c>
      <c r="J239" s="63">
        <f t="shared" si="26"/>
        <v>17.5</v>
      </c>
      <c r="K239" s="58"/>
      <c r="L239" s="58"/>
      <c r="M239" s="58"/>
      <c r="N239" s="58"/>
      <c r="O239" s="58"/>
      <c r="P239" s="58"/>
      <c r="Q239" s="58"/>
      <c r="R239" s="58"/>
      <c r="S239" s="59"/>
      <c r="T239" s="59"/>
      <c r="U239" s="59"/>
      <c r="V239" s="59"/>
      <c r="W239" s="59"/>
      <c r="X239" s="59"/>
      <c r="Y239" s="59"/>
      <c r="Z239" s="59"/>
      <c r="AA239" s="59"/>
      <c r="AB239" s="59"/>
      <c r="AC239" s="59"/>
      <c r="AD239" s="59"/>
      <c r="AE239" s="59"/>
      <c r="AF239" s="59"/>
      <c r="AG239" s="59"/>
      <c r="AH239" s="59"/>
      <c r="AI239" s="59"/>
      <c r="AJ239" s="59"/>
      <c r="AK239" s="59"/>
      <c r="AL239" s="59"/>
      <c r="AM239" s="59"/>
      <c r="AN239" s="59"/>
      <c r="AO239" s="59"/>
      <c r="AP239" s="59"/>
      <c r="AQ239" s="59"/>
      <c r="AR239" s="59"/>
      <c r="AS239" s="59"/>
      <c r="AT239" s="59"/>
      <c r="AU239" s="59"/>
      <c r="AV239" s="59"/>
      <c r="AW239" s="59"/>
      <c r="AX239" s="59"/>
      <c r="AY239" s="59"/>
      <c r="AZ239" s="59"/>
      <c r="BA239" s="59"/>
      <c r="BB239" s="59"/>
      <c r="BC239" s="59"/>
      <c r="BD239" s="59"/>
      <c r="BE239" s="59"/>
      <c r="BF239" s="59"/>
      <c r="BG239" s="59"/>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row>
    <row r="240" spans="1:81" s="60" customFormat="1" ht="15.75">
      <c r="A240" s="61">
        <v>25</v>
      </c>
      <c r="B240" s="70" t="s">
        <v>393</v>
      </c>
      <c r="C240" s="66" t="s">
        <v>394</v>
      </c>
      <c r="D240" s="61" t="s">
        <v>15</v>
      </c>
      <c r="E240" s="57">
        <v>112</v>
      </c>
      <c r="F240" s="57">
        <v>122</v>
      </c>
      <c r="G240" s="63">
        <f t="shared" si="26"/>
        <v>30.5</v>
      </c>
      <c r="H240" s="63">
        <f t="shared" si="26"/>
        <v>30.5</v>
      </c>
      <c r="I240" s="63">
        <f t="shared" si="26"/>
        <v>30.5</v>
      </c>
      <c r="J240" s="63">
        <f t="shared" si="26"/>
        <v>30.5</v>
      </c>
      <c r="K240" s="58"/>
      <c r="L240" s="58"/>
      <c r="M240" s="58"/>
      <c r="N240" s="58"/>
      <c r="O240" s="58"/>
      <c r="P240" s="58"/>
      <c r="Q240" s="58"/>
      <c r="R240" s="58"/>
      <c r="S240" s="59"/>
      <c r="T240" s="59"/>
      <c r="U240" s="59"/>
      <c r="V240" s="59"/>
      <c r="W240" s="59"/>
      <c r="X240" s="59"/>
      <c r="Y240" s="59"/>
      <c r="Z240" s="59"/>
      <c r="AA240" s="59"/>
      <c r="AB240" s="59"/>
      <c r="AC240" s="59"/>
      <c r="AD240" s="59"/>
      <c r="AE240" s="59"/>
      <c r="AF240" s="59"/>
      <c r="AG240" s="59"/>
      <c r="AH240" s="59"/>
      <c r="AI240" s="59"/>
      <c r="AJ240" s="59"/>
      <c r="AK240" s="59"/>
      <c r="AL240" s="59"/>
      <c r="AM240" s="59"/>
      <c r="AN240" s="59"/>
      <c r="AO240" s="59"/>
      <c r="AP240" s="59"/>
      <c r="AQ240" s="59"/>
      <c r="AR240" s="59"/>
      <c r="AS240" s="59"/>
      <c r="AT240" s="59"/>
      <c r="AU240" s="59"/>
      <c r="AV240" s="59"/>
      <c r="AW240" s="59"/>
      <c r="AX240" s="59"/>
      <c r="AY240" s="59"/>
      <c r="AZ240" s="59"/>
      <c r="BA240" s="59"/>
      <c r="BB240" s="59"/>
      <c r="BC240" s="59"/>
      <c r="BD240" s="59"/>
      <c r="BE240" s="59"/>
      <c r="BF240" s="59"/>
      <c r="BG240" s="59"/>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row>
    <row r="241" spans="1:81" s="60" customFormat="1" ht="15.75">
      <c r="A241" s="61">
        <v>26</v>
      </c>
      <c r="B241" s="70" t="s">
        <v>398</v>
      </c>
      <c r="C241" s="66" t="s">
        <v>634</v>
      </c>
      <c r="D241" s="61" t="s">
        <v>15</v>
      </c>
      <c r="E241" s="57">
        <v>14</v>
      </c>
      <c r="F241" s="57">
        <v>52</v>
      </c>
      <c r="G241" s="63">
        <f t="shared" si="26"/>
        <v>13</v>
      </c>
      <c r="H241" s="63">
        <f t="shared" si="26"/>
        <v>13</v>
      </c>
      <c r="I241" s="63">
        <f t="shared" si="26"/>
        <v>13</v>
      </c>
      <c r="J241" s="63">
        <f t="shared" si="26"/>
        <v>13</v>
      </c>
      <c r="K241" s="58"/>
      <c r="L241" s="58"/>
      <c r="M241" s="58"/>
      <c r="N241" s="58"/>
      <c r="O241" s="58"/>
      <c r="P241" s="58"/>
      <c r="Q241" s="58"/>
      <c r="R241" s="58"/>
      <c r="S241" s="59"/>
      <c r="T241" s="59"/>
      <c r="U241" s="59"/>
      <c r="V241" s="59"/>
      <c r="W241" s="59"/>
      <c r="X241" s="59"/>
      <c r="Y241" s="59"/>
      <c r="Z241" s="59"/>
      <c r="AA241" s="59"/>
      <c r="AB241" s="59"/>
      <c r="AC241" s="59"/>
      <c r="AD241" s="59"/>
      <c r="AE241" s="59"/>
      <c r="AF241" s="59"/>
      <c r="AG241" s="59"/>
      <c r="AH241" s="59"/>
      <c r="AI241" s="59"/>
      <c r="AJ241" s="59"/>
      <c r="AK241" s="59"/>
      <c r="AL241" s="59"/>
      <c r="AM241" s="59"/>
      <c r="AN241" s="59"/>
      <c r="AO241" s="59"/>
      <c r="AP241" s="59"/>
      <c r="AQ241" s="59"/>
      <c r="AR241" s="59"/>
      <c r="AS241" s="59"/>
      <c r="AT241" s="59"/>
      <c r="AU241" s="59"/>
      <c r="AV241" s="59"/>
      <c r="AW241" s="59"/>
      <c r="AX241" s="59"/>
      <c r="AY241" s="59"/>
      <c r="AZ241" s="59"/>
      <c r="BA241" s="59"/>
      <c r="BB241" s="59"/>
      <c r="BC241" s="59"/>
      <c r="BD241" s="59"/>
      <c r="BE241" s="59"/>
      <c r="BF241" s="59"/>
      <c r="BG241" s="59"/>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row>
    <row r="242" spans="1:81" s="60" customFormat="1" ht="15.75">
      <c r="A242" s="61">
        <v>27</v>
      </c>
      <c r="B242" s="74" t="s">
        <v>401</v>
      </c>
      <c r="C242" s="66" t="s">
        <v>402</v>
      </c>
      <c r="D242" s="61" t="s">
        <v>15</v>
      </c>
      <c r="E242" s="57">
        <v>2919</v>
      </c>
      <c r="F242" s="57">
        <v>849</v>
      </c>
      <c r="G242" s="63">
        <f t="shared" si="26"/>
        <v>212.25</v>
      </c>
      <c r="H242" s="63">
        <f t="shared" si="26"/>
        <v>212.25</v>
      </c>
      <c r="I242" s="63">
        <f t="shared" si="26"/>
        <v>212.25</v>
      </c>
      <c r="J242" s="63">
        <f t="shared" si="26"/>
        <v>212.25</v>
      </c>
      <c r="K242" s="58"/>
      <c r="L242" s="58"/>
      <c r="M242" s="58"/>
      <c r="N242" s="58"/>
      <c r="O242" s="58"/>
      <c r="P242" s="58"/>
      <c r="Q242" s="58"/>
      <c r="R242" s="58"/>
      <c r="S242" s="59"/>
      <c r="T242" s="59"/>
      <c r="U242" s="59"/>
      <c r="V242" s="59"/>
      <c r="W242" s="59"/>
      <c r="X242" s="59"/>
      <c r="Y242" s="59"/>
      <c r="Z242" s="59"/>
      <c r="AA242" s="59"/>
      <c r="AB242" s="59"/>
      <c r="AC242" s="59"/>
      <c r="AD242" s="59"/>
      <c r="AE242" s="59"/>
      <c r="AF242" s="59"/>
      <c r="AG242" s="59"/>
      <c r="AH242" s="59"/>
      <c r="AI242" s="59"/>
      <c r="AJ242" s="59"/>
      <c r="AK242" s="59"/>
      <c r="AL242" s="59"/>
      <c r="AM242" s="59"/>
      <c r="AN242" s="59"/>
      <c r="AO242" s="59"/>
      <c r="AP242" s="59"/>
      <c r="AQ242" s="59"/>
      <c r="AR242" s="59"/>
      <c r="AS242" s="59"/>
      <c r="AT242" s="59"/>
      <c r="AU242" s="59"/>
      <c r="AV242" s="59"/>
      <c r="AW242" s="59"/>
      <c r="AX242" s="59"/>
      <c r="AY242" s="59"/>
      <c r="AZ242" s="59"/>
      <c r="BA242" s="59"/>
      <c r="BB242" s="59"/>
      <c r="BC242" s="59"/>
      <c r="BD242" s="59"/>
      <c r="BE242" s="59"/>
      <c r="BF242" s="59"/>
      <c r="BG242" s="59"/>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row>
    <row r="243" spans="1:81" s="60" customFormat="1" ht="15.75">
      <c r="A243" s="61">
        <v>28</v>
      </c>
      <c r="B243" s="74" t="s">
        <v>403</v>
      </c>
      <c r="C243" s="66" t="s">
        <v>404</v>
      </c>
      <c r="D243" s="61" t="s">
        <v>15</v>
      </c>
      <c r="E243" s="57">
        <v>0</v>
      </c>
      <c r="F243" s="57">
        <v>50</v>
      </c>
      <c r="G243" s="63">
        <f t="shared" si="26"/>
        <v>12.5</v>
      </c>
      <c r="H243" s="63">
        <f t="shared" si="26"/>
        <v>12.5</v>
      </c>
      <c r="I243" s="63">
        <f t="shared" si="26"/>
        <v>12.5</v>
      </c>
      <c r="J243" s="63">
        <f t="shared" si="26"/>
        <v>12.5</v>
      </c>
      <c r="K243" s="58"/>
      <c r="L243" s="58"/>
      <c r="M243" s="58"/>
      <c r="N243" s="58"/>
      <c r="O243" s="58"/>
      <c r="P243" s="58"/>
      <c r="Q243" s="58"/>
      <c r="R243" s="58"/>
      <c r="S243" s="59"/>
      <c r="T243" s="59"/>
      <c r="U243" s="59"/>
      <c r="V243" s="59"/>
      <c r="W243" s="59"/>
      <c r="X243" s="59"/>
      <c r="Y243" s="59"/>
      <c r="Z243" s="59"/>
      <c r="AA243" s="59"/>
      <c r="AB243" s="59"/>
      <c r="AC243" s="59"/>
      <c r="AD243" s="59"/>
      <c r="AE243" s="59"/>
      <c r="AF243" s="59"/>
      <c r="AG243" s="59"/>
      <c r="AH243" s="59"/>
      <c r="AI243" s="59"/>
      <c r="AJ243" s="59"/>
      <c r="AK243" s="59"/>
      <c r="AL243" s="59"/>
      <c r="AM243" s="59"/>
      <c r="AN243" s="59"/>
      <c r="AO243" s="59"/>
      <c r="AP243" s="59"/>
      <c r="AQ243" s="59"/>
      <c r="AR243" s="59"/>
      <c r="AS243" s="59"/>
      <c r="AT243" s="59"/>
      <c r="AU243" s="59"/>
      <c r="AV243" s="59"/>
      <c r="AW243" s="59"/>
      <c r="AX243" s="59"/>
      <c r="AY243" s="59"/>
      <c r="AZ243" s="59"/>
      <c r="BA243" s="59"/>
      <c r="BB243" s="59"/>
      <c r="BC243" s="59"/>
      <c r="BD243" s="59"/>
      <c r="BE243" s="59"/>
      <c r="BF243" s="59"/>
      <c r="BG243" s="59"/>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row>
    <row r="244" spans="1:81" s="60" customFormat="1" ht="17.25" customHeight="1">
      <c r="A244" s="61">
        <v>29</v>
      </c>
      <c r="B244" s="74" t="s">
        <v>406</v>
      </c>
      <c r="C244" s="66" t="s">
        <v>407</v>
      </c>
      <c r="D244" s="61" t="s">
        <v>15</v>
      </c>
      <c r="E244" s="57">
        <v>213</v>
      </c>
      <c r="F244" s="57">
        <v>80</v>
      </c>
      <c r="G244" s="63">
        <f t="shared" si="26"/>
        <v>20</v>
      </c>
      <c r="H244" s="63">
        <f t="shared" si="26"/>
        <v>20</v>
      </c>
      <c r="I244" s="63">
        <f t="shared" si="26"/>
        <v>20</v>
      </c>
      <c r="J244" s="63">
        <f t="shared" si="26"/>
        <v>20</v>
      </c>
      <c r="K244" s="58"/>
      <c r="L244" s="58"/>
      <c r="M244" s="58"/>
      <c r="N244" s="58"/>
      <c r="O244" s="58"/>
      <c r="P244" s="58"/>
      <c r="Q244" s="58"/>
      <c r="R244" s="58"/>
      <c r="S244" s="59"/>
      <c r="T244" s="59"/>
      <c r="U244" s="59"/>
      <c r="V244" s="59"/>
      <c r="W244" s="59"/>
      <c r="X244" s="59"/>
      <c r="Y244" s="59"/>
      <c r="Z244" s="59"/>
      <c r="AA244" s="59"/>
      <c r="AB244" s="59"/>
      <c r="AC244" s="59"/>
      <c r="AD244" s="59"/>
      <c r="AE244" s="59"/>
      <c r="AF244" s="59"/>
      <c r="AG244" s="59"/>
      <c r="AH244" s="59"/>
      <c r="AI244" s="59"/>
      <c r="AJ244" s="59"/>
      <c r="AK244" s="59"/>
      <c r="AL244" s="59"/>
      <c r="AM244" s="59"/>
      <c r="AN244" s="59"/>
      <c r="AO244" s="59"/>
      <c r="AP244" s="59"/>
      <c r="AQ244" s="59"/>
      <c r="AR244" s="59"/>
      <c r="AS244" s="59"/>
      <c r="AT244" s="59"/>
      <c r="AU244" s="59"/>
      <c r="AV244" s="59"/>
      <c r="AW244" s="59"/>
      <c r="AX244" s="59"/>
      <c r="AY244" s="59"/>
      <c r="AZ244" s="59"/>
      <c r="BA244" s="59"/>
      <c r="BB244" s="59"/>
      <c r="BC244" s="59"/>
      <c r="BD244" s="59"/>
      <c r="BE244" s="59"/>
      <c r="BF244" s="59"/>
      <c r="BG244" s="59"/>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row>
    <row r="245" spans="1:81" s="60" customFormat="1" ht="15.75">
      <c r="A245" s="61">
        <v>30</v>
      </c>
      <c r="B245" s="74" t="s">
        <v>408</v>
      </c>
      <c r="C245" s="66" t="s">
        <v>409</v>
      </c>
      <c r="D245" s="61" t="s">
        <v>15</v>
      </c>
      <c r="E245" s="57">
        <v>287</v>
      </c>
      <c r="F245" s="57">
        <v>6</v>
      </c>
      <c r="G245" s="63">
        <f t="shared" si="26"/>
        <v>1.5</v>
      </c>
      <c r="H245" s="63">
        <f t="shared" si="26"/>
        <v>1.5</v>
      </c>
      <c r="I245" s="63">
        <f t="shared" si="26"/>
        <v>1.5</v>
      </c>
      <c r="J245" s="63">
        <f t="shared" si="26"/>
        <v>1.5</v>
      </c>
      <c r="K245" s="58"/>
      <c r="L245" s="58"/>
      <c r="M245" s="58"/>
      <c r="N245" s="58"/>
      <c r="O245" s="58"/>
      <c r="P245" s="58"/>
      <c r="Q245" s="58"/>
      <c r="R245" s="58"/>
      <c r="S245" s="59"/>
      <c r="T245" s="59"/>
      <c r="U245" s="59"/>
      <c r="V245" s="59"/>
      <c r="W245" s="59"/>
      <c r="X245" s="59"/>
      <c r="Y245" s="59"/>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59"/>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row>
    <row r="246" spans="1:81" s="60" customFormat="1" ht="15.75">
      <c r="A246" s="61">
        <v>31</v>
      </c>
      <c r="B246" s="70" t="s">
        <v>411</v>
      </c>
      <c r="C246" s="66" t="s">
        <v>412</v>
      </c>
      <c r="D246" s="61" t="s">
        <v>15</v>
      </c>
      <c r="E246" s="57">
        <v>0</v>
      </c>
      <c r="F246" s="57">
        <v>500</v>
      </c>
      <c r="G246" s="63">
        <f t="shared" si="26"/>
        <v>125</v>
      </c>
      <c r="H246" s="63">
        <f t="shared" si="26"/>
        <v>125</v>
      </c>
      <c r="I246" s="63">
        <f t="shared" si="26"/>
        <v>125</v>
      </c>
      <c r="J246" s="63">
        <f t="shared" si="26"/>
        <v>125</v>
      </c>
      <c r="K246" s="58"/>
      <c r="L246" s="58"/>
      <c r="M246" s="58"/>
      <c r="N246" s="58"/>
      <c r="O246" s="58"/>
      <c r="P246" s="58"/>
      <c r="Q246" s="58"/>
      <c r="R246" s="58"/>
      <c r="S246" s="59"/>
      <c r="T246" s="59"/>
      <c r="U246" s="59"/>
      <c r="V246" s="59"/>
      <c r="W246" s="59"/>
      <c r="X246" s="59"/>
      <c r="Y246" s="59"/>
      <c r="Z246" s="59"/>
      <c r="AA246" s="59"/>
      <c r="AB246" s="59"/>
      <c r="AC246" s="59"/>
      <c r="AD246" s="59"/>
      <c r="AE246" s="59"/>
      <c r="AF246" s="59"/>
      <c r="AG246" s="59"/>
      <c r="AH246" s="59"/>
      <c r="AI246" s="59"/>
      <c r="AJ246" s="59"/>
      <c r="AK246" s="59"/>
      <c r="AL246" s="59"/>
      <c r="AM246" s="59"/>
      <c r="AN246" s="59"/>
      <c r="AO246" s="59"/>
      <c r="AP246" s="59"/>
      <c r="AQ246" s="59"/>
      <c r="AR246" s="59"/>
      <c r="AS246" s="59"/>
      <c r="AT246" s="59"/>
      <c r="AU246" s="59"/>
      <c r="AV246" s="59"/>
      <c r="AW246" s="59"/>
      <c r="AX246" s="59"/>
      <c r="AY246" s="59"/>
      <c r="AZ246" s="59"/>
      <c r="BA246" s="59"/>
      <c r="BB246" s="59"/>
      <c r="BC246" s="59"/>
      <c r="BD246" s="59"/>
      <c r="BE246" s="59"/>
      <c r="BF246" s="59"/>
      <c r="BG246" s="59"/>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row>
    <row r="247" spans="1:81" s="60" customFormat="1" ht="15.75">
      <c r="A247" s="259" t="s">
        <v>414</v>
      </c>
      <c r="B247" s="260"/>
      <c r="C247" s="260"/>
      <c r="D247" s="260"/>
      <c r="E247" s="260"/>
      <c r="F247" s="260"/>
      <c r="G247" s="260"/>
      <c r="H247" s="260"/>
      <c r="I247" s="260"/>
      <c r="J247" s="260"/>
      <c r="K247" s="58"/>
      <c r="L247" s="58"/>
      <c r="M247" s="58"/>
      <c r="N247" s="58"/>
      <c r="O247" s="58"/>
      <c r="P247" s="58"/>
      <c r="Q247" s="58"/>
      <c r="R247" s="58"/>
      <c r="S247" s="59"/>
      <c r="T247" s="59"/>
      <c r="U247" s="59"/>
      <c r="V247" s="59"/>
      <c r="W247" s="59"/>
      <c r="X247" s="59"/>
      <c r="Y247" s="59"/>
      <c r="Z247" s="59"/>
      <c r="AA247" s="59"/>
      <c r="AB247" s="59"/>
      <c r="AC247" s="59"/>
      <c r="AD247" s="59"/>
      <c r="AE247" s="59"/>
      <c r="AF247" s="59"/>
      <c r="AG247" s="59"/>
      <c r="AH247" s="59"/>
      <c r="AI247" s="59"/>
      <c r="AJ247" s="59"/>
      <c r="AK247" s="59"/>
      <c r="AL247" s="59"/>
      <c r="AM247" s="59"/>
      <c r="AN247" s="59"/>
      <c r="AO247" s="59"/>
      <c r="AP247" s="59"/>
      <c r="AQ247" s="59"/>
      <c r="AR247" s="59"/>
      <c r="AS247" s="59"/>
      <c r="AT247" s="59"/>
      <c r="AU247" s="59"/>
      <c r="AV247" s="59"/>
      <c r="AW247" s="59"/>
      <c r="AX247" s="59"/>
      <c r="AY247" s="59"/>
      <c r="AZ247" s="59"/>
      <c r="BA247" s="59"/>
      <c r="BB247" s="59"/>
      <c r="BC247" s="59"/>
      <c r="BD247" s="59"/>
      <c r="BE247" s="59"/>
      <c r="BF247" s="59"/>
      <c r="BG247" s="59"/>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row>
    <row r="248" spans="1:81" s="60" customFormat="1" ht="15.75">
      <c r="A248" s="61">
        <v>32</v>
      </c>
      <c r="B248" s="70" t="s">
        <v>415</v>
      </c>
      <c r="C248" s="66" t="s">
        <v>416</v>
      </c>
      <c r="D248" s="61" t="s">
        <v>15</v>
      </c>
      <c r="E248" s="57"/>
      <c r="F248" s="57">
        <v>89</v>
      </c>
      <c r="G248" s="63">
        <f>$F248/4</f>
        <v>22.25</v>
      </c>
      <c r="H248" s="63">
        <f t="shared" ref="H248:J248" si="27">$F248/4</f>
        <v>22.25</v>
      </c>
      <c r="I248" s="63">
        <f t="shared" si="27"/>
        <v>22.25</v>
      </c>
      <c r="J248" s="63">
        <f t="shared" si="27"/>
        <v>22.25</v>
      </c>
      <c r="K248" s="58"/>
      <c r="L248" s="58"/>
      <c r="M248" s="58"/>
      <c r="N248" s="58"/>
      <c r="O248" s="58"/>
      <c r="P248" s="58"/>
      <c r="Q248" s="58"/>
      <c r="R248" s="58"/>
      <c r="S248" s="59"/>
      <c r="T248" s="59"/>
      <c r="U248" s="59"/>
      <c r="V248" s="59"/>
      <c r="W248" s="59"/>
      <c r="X248" s="59"/>
      <c r="Y248" s="59"/>
      <c r="Z248" s="59"/>
      <c r="AA248" s="59"/>
      <c r="AB248" s="59"/>
      <c r="AC248" s="59"/>
      <c r="AD248" s="59"/>
      <c r="AE248" s="59"/>
      <c r="AF248" s="59"/>
      <c r="AG248" s="59"/>
      <c r="AH248" s="59"/>
      <c r="AI248" s="59"/>
      <c r="AJ248" s="59"/>
      <c r="AK248" s="59"/>
      <c r="AL248" s="59"/>
      <c r="AM248" s="59"/>
      <c r="AN248" s="59"/>
      <c r="AO248" s="59"/>
      <c r="AP248" s="59"/>
      <c r="AQ248" s="59"/>
      <c r="AR248" s="59"/>
      <c r="AS248" s="59"/>
      <c r="AT248" s="59"/>
      <c r="AU248" s="59"/>
      <c r="AV248" s="59"/>
      <c r="AW248" s="59"/>
      <c r="AX248" s="59"/>
      <c r="AY248" s="59"/>
      <c r="AZ248" s="59"/>
      <c r="BA248" s="59"/>
      <c r="BB248" s="59"/>
      <c r="BC248" s="59"/>
      <c r="BD248" s="59"/>
      <c r="BE248" s="59"/>
      <c r="BF248" s="59"/>
      <c r="BG248" s="59"/>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row>
    <row r="249" spans="1:81" s="60" customFormat="1" ht="15.75">
      <c r="A249" s="61">
        <v>33</v>
      </c>
      <c r="B249" s="72" t="s">
        <v>373</v>
      </c>
      <c r="C249" s="66" t="s">
        <v>417</v>
      </c>
      <c r="D249" s="61" t="s">
        <v>15</v>
      </c>
      <c r="E249" s="57"/>
      <c r="F249" s="57">
        <v>60</v>
      </c>
      <c r="G249" s="63">
        <f t="shared" ref="G249:J272" si="28">$F249/4</f>
        <v>15</v>
      </c>
      <c r="H249" s="63">
        <f t="shared" si="28"/>
        <v>15</v>
      </c>
      <c r="I249" s="63">
        <f t="shared" si="28"/>
        <v>15</v>
      </c>
      <c r="J249" s="63">
        <f t="shared" si="28"/>
        <v>15</v>
      </c>
      <c r="K249" s="58"/>
      <c r="L249" s="58"/>
      <c r="M249" s="58"/>
      <c r="N249" s="58"/>
      <c r="O249" s="58"/>
      <c r="P249" s="58"/>
      <c r="Q249" s="58"/>
      <c r="R249" s="58"/>
      <c r="S249" s="59"/>
      <c r="T249" s="59"/>
      <c r="U249" s="59"/>
      <c r="V249" s="59"/>
      <c r="W249" s="59"/>
      <c r="X249" s="59"/>
      <c r="Y249" s="59"/>
      <c r="Z249" s="59"/>
      <c r="AA249" s="59"/>
      <c r="AB249" s="59"/>
      <c r="AC249" s="59"/>
      <c r="AD249" s="59"/>
      <c r="AE249" s="59"/>
      <c r="AF249" s="59"/>
      <c r="AG249" s="59"/>
      <c r="AH249" s="59"/>
      <c r="AI249" s="59"/>
      <c r="AJ249" s="59"/>
      <c r="AK249" s="59"/>
      <c r="AL249" s="59"/>
      <c r="AM249" s="59"/>
      <c r="AN249" s="59"/>
      <c r="AO249" s="59"/>
      <c r="AP249" s="59"/>
      <c r="AQ249" s="59"/>
      <c r="AR249" s="59"/>
      <c r="AS249" s="59"/>
      <c r="AT249" s="59"/>
      <c r="AU249" s="59"/>
      <c r="AV249" s="59"/>
      <c r="AW249" s="59"/>
      <c r="AX249" s="59"/>
      <c r="AY249" s="59"/>
      <c r="AZ249" s="59"/>
      <c r="BA249" s="59"/>
      <c r="BB249" s="59"/>
      <c r="BC249" s="59"/>
      <c r="BD249" s="59"/>
      <c r="BE249" s="59"/>
      <c r="BF249" s="59"/>
      <c r="BG249" s="59"/>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row>
    <row r="250" spans="1:81" s="60" customFormat="1" ht="15.75">
      <c r="A250" s="61">
        <v>34</v>
      </c>
      <c r="B250" s="70" t="s">
        <v>375</v>
      </c>
      <c r="C250" s="73" t="s">
        <v>418</v>
      </c>
      <c r="D250" s="61" t="s">
        <v>15</v>
      </c>
      <c r="E250" s="57">
        <v>4</v>
      </c>
      <c r="F250" s="57">
        <v>47</v>
      </c>
      <c r="G250" s="63">
        <f t="shared" si="28"/>
        <v>11.75</v>
      </c>
      <c r="H250" s="63">
        <f t="shared" si="28"/>
        <v>11.75</v>
      </c>
      <c r="I250" s="63">
        <f t="shared" si="28"/>
        <v>11.75</v>
      </c>
      <c r="J250" s="63">
        <f t="shared" si="28"/>
        <v>11.75</v>
      </c>
      <c r="K250" s="58"/>
      <c r="L250" s="58"/>
      <c r="M250" s="58"/>
      <c r="N250" s="58"/>
      <c r="O250" s="58"/>
      <c r="P250" s="58"/>
      <c r="Q250" s="58"/>
      <c r="R250" s="58"/>
      <c r="S250" s="59"/>
      <c r="T250" s="59"/>
      <c r="U250" s="59"/>
      <c r="V250" s="59"/>
      <c r="W250" s="59"/>
      <c r="X250" s="59"/>
      <c r="Y250" s="59"/>
      <c r="Z250" s="59"/>
      <c r="AA250" s="59"/>
      <c r="AB250" s="59"/>
      <c r="AC250" s="59"/>
      <c r="AD250" s="59"/>
      <c r="AE250" s="59"/>
      <c r="AF250" s="59"/>
      <c r="AG250" s="59"/>
      <c r="AH250" s="59"/>
      <c r="AI250" s="59"/>
      <c r="AJ250" s="59"/>
      <c r="AK250" s="59"/>
      <c r="AL250" s="59"/>
      <c r="AM250" s="59"/>
      <c r="AN250" s="59"/>
      <c r="AO250" s="59"/>
      <c r="AP250" s="59"/>
      <c r="AQ250" s="59"/>
      <c r="AR250" s="59"/>
      <c r="AS250" s="59"/>
      <c r="AT250" s="59"/>
      <c r="AU250" s="59"/>
      <c r="AV250" s="59"/>
      <c r="AW250" s="59"/>
      <c r="AX250" s="59"/>
      <c r="AY250" s="59"/>
      <c r="AZ250" s="59"/>
      <c r="BA250" s="59"/>
      <c r="BB250" s="59"/>
      <c r="BC250" s="59"/>
      <c r="BD250" s="59"/>
      <c r="BE250" s="59"/>
      <c r="BF250" s="59"/>
      <c r="BG250" s="59"/>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row>
    <row r="251" spans="1:81" s="60" customFormat="1" ht="15.75">
      <c r="A251" s="61">
        <v>35</v>
      </c>
      <c r="B251" s="70" t="s">
        <v>377</v>
      </c>
      <c r="C251" s="66" t="s">
        <v>419</v>
      </c>
      <c r="D251" s="61" t="s">
        <v>15</v>
      </c>
      <c r="E251" s="57">
        <v>77</v>
      </c>
      <c r="F251" s="57">
        <v>33</v>
      </c>
      <c r="G251" s="63">
        <f t="shared" si="28"/>
        <v>8.25</v>
      </c>
      <c r="H251" s="63">
        <f t="shared" si="28"/>
        <v>8.25</v>
      </c>
      <c r="I251" s="63">
        <f t="shared" si="28"/>
        <v>8.25</v>
      </c>
      <c r="J251" s="63">
        <f t="shared" si="28"/>
        <v>8.25</v>
      </c>
      <c r="K251" s="58"/>
      <c r="L251" s="58"/>
      <c r="M251" s="58"/>
      <c r="N251" s="58"/>
      <c r="O251" s="58"/>
      <c r="P251" s="58"/>
      <c r="Q251" s="58"/>
      <c r="R251" s="58"/>
      <c r="S251" s="59"/>
      <c r="T251" s="59"/>
      <c r="U251" s="59"/>
      <c r="V251" s="59"/>
      <c r="W251" s="59"/>
      <c r="X251" s="59"/>
      <c r="Y251" s="59"/>
      <c r="Z251" s="59"/>
      <c r="AA251" s="59"/>
      <c r="AB251" s="59"/>
      <c r="AC251" s="59"/>
      <c r="AD251" s="59"/>
      <c r="AE251" s="59"/>
      <c r="AF251" s="59"/>
      <c r="AG251" s="59"/>
      <c r="AH251" s="59"/>
      <c r="AI251" s="59"/>
      <c r="AJ251" s="59"/>
      <c r="AK251" s="59"/>
      <c r="AL251" s="59"/>
      <c r="AM251" s="59"/>
      <c r="AN251" s="59"/>
      <c r="AO251" s="59"/>
      <c r="AP251" s="59"/>
      <c r="AQ251" s="59"/>
      <c r="AR251" s="59"/>
      <c r="AS251" s="59"/>
      <c r="AT251" s="59"/>
      <c r="AU251" s="59"/>
      <c r="AV251" s="59"/>
      <c r="AW251" s="59"/>
      <c r="AX251" s="59"/>
      <c r="AY251" s="59"/>
      <c r="AZ251" s="59"/>
      <c r="BA251" s="59"/>
      <c r="BB251" s="59"/>
      <c r="BC251" s="59"/>
      <c r="BD251" s="59"/>
      <c r="BE251" s="59"/>
      <c r="BF251" s="59"/>
      <c r="BG251" s="59"/>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row>
    <row r="252" spans="1:81" s="60" customFormat="1" ht="15.75">
      <c r="A252" s="61">
        <v>36</v>
      </c>
      <c r="B252" s="70" t="s">
        <v>379</v>
      </c>
      <c r="C252" s="66" t="s">
        <v>420</v>
      </c>
      <c r="D252" s="61" t="s">
        <v>15</v>
      </c>
      <c r="E252" s="57">
        <v>36</v>
      </c>
      <c r="F252" s="57">
        <v>51</v>
      </c>
      <c r="G252" s="63">
        <f t="shared" si="28"/>
        <v>12.75</v>
      </c>
      <c r="H252" s="63">
        <f t="shared" si="28"/>
        <v>12.75</v>
      </c>
      <c r="I252" s="63">
        <f t="shared" si="28"/>
        <v>12.75</v>
      </c>
      <c r="J252" s="63">
        <f t="shared" si="28"/>
        <v>12.75</v>
      </c>
      <c r="K252" s="58"/>
      <c r="L252" s="58"/>
      <c r="M252" s="58"/>
      <c r="N252" s="58"/>
      <c r="O252" s="58"/>
      <c r="P252" s="58"/>
      <c r="Q252" s="58"/>
      <c r="R252" s="58"/>
      <c r="S252" s="59"/>
      <c r="T252" s="59"/>
      <c r="U252" s="59"/>
      <c r="V252" s="59"/>
      <c r="W252" s="59"/>
      <c r="X252" s="59"/>
      <c r="Y252" s="59"/>
      <c r="Z252" s="59"/>
      <c r="AA252" s="59"/>
      <c r="AB252" s="59"/>
      <c r="AC252" s="59"/>
      <c r="AD252" s="59"/>
      <c r="AE252" s="59"/>
      <c r="AF252" s="59"/>
      <c r="AG252" s="59"/>
      <c r="AH252" s="59"/>
      <c r="AI252" s="59"/>
      <c r="AJ252" s="59"/>
      <c r="AK252" s="59"/>
      <c r="AL252" s="59"/>
      <c r="AM252" s="59"/>
      <c r="AN252" s="59"/>
      <c r="AO252" s="59"/>
      <c r="AP252" s="59"/>
      <c r="AQ252" s="59"/>
      <c r="AR252" s="59"/>
      <c r="AS252" s="59"/>
      <c r="AT252" s="59"/>
      <c r="AU252" s="59"/>
      <c r="AV252" s="59"/>
      <c r="AW252" s="59"/>
      <c r="AX252" s="59"/>
      <c r="AY252" s="59"/>
      <c r="AZ252" s="59"/>
      <c r="BA252" s="59"/>
      <c r="BB252" s="59"/>
      <c r="BC252" s="59"/>
      <c r="BD252" s="59"/>
      <c r="BE252" s="59"/>
      <c r="BF252" s="59"/>
      <c r="BG252" s="59"/>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row>
    <row r="253" spans="1:81" s="60" customFormat="1" ht="15.75">
      <c r="A253" s="61">
        <v>37</v>
      </c>
      <c r="B253" s="70" t="s">
        <v>381</v>
      </c>
      <c r="C253" s="66" t="s">
        <v>421</v>
      </c>
      <c r="D253" s="61" t="s">
        <v>15</v>
      </c>
      <c r="E253" s="57">
        <v>745</v>
      </c>
      <c r="F253" s="57">
        <v>338</v>
      </c>
      <c r="G253" s="63">
        <f t="shared" si="28"/>
        <v>84.5</v>
      </c>
      <c r="H253" s="63">
        <f t="shared" si="28"/>
        <v>84.5</v>
      </c>
      <c r="I253" s="63">
        <f t="shared" si="28"/>
        <v>84.5</v>
      </c>
      <c r="J253" s="63">
        <f t="shared" si="28"/>
        <v>84.5</v>
      </c>
      <c r="K253" s="58"/>
      <c r="L253" s="58"/>
      <c r="M253" s="58"/>
      <c r="N253" s="58"/>
      <c r="O253" s="58"/>
      <c r="P253" s="58"/>
      <c r="Q253" s="58"/>
      <c r="R253" s="58"/>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c r="AR253" s="59"/>
      <c r="AS253" s="59"/>
      <c r="AT253" s="59"/>
      <c r="AU253" s="59"/>
      <c r="AV253" s="59"/>
      <c r="AW253" s="59"/>
      <c r="AX253" s="59"/>
      <c r="AY253" s="59"/>
      <c r="AZ253" s="59"/>
      <c r="BA253" s="59"/>
      <c r="BB253" s="59"/>
      <c r="BC253" s="59"/>
      <c r="BD253" s="59"/>
      <c r="BE253" s="59"/>
      <c r="BF253" s="59"/>
      <c r="BG253" s="59"/>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row>
    <row r="254" spans="1:81" s="60" customFormat="1" ht="15.75">
      <c r="A254" s="61">
        <v>38</v>
      </c>
      <c r="B254" s="70" t="s">
        <v>383</v>
      </c>
      <c r="C254" s="66" t="s">
        <v>422</v>
      </c>
      <c r="D254" s="61" t="s">
        <v>15</v>
      </c>
      <c r="E254" s="57">
        <v>506</v>
      </c>
      <c r="F254" s="57">
        <v>45</v>
      </c>
      <c r="G254" s="63">
        <f t="shared" si="28"/>
        <v>11.25</v>
      </c>
      <c r="H254" s="63">
        <f t="shared" si="28"/>
        <v>11.25</v>
      </c>
      <c r="I254" s="63">
        <f t="shared" si="28"/>
        <v>11.25</v>
      </c>
      <c r="J254" s="63">
        <f t="shared" si="28"/>
        <v>11.25</v>
      </c>
      <c r="K254" s="58"/>
      <c r="L254" s="58"/>
      <c r="M254" s="58"/>
      <c r="N254" s="58"/>
      <c r="O254" s="58"/>
      <c r="P254" s="58"/>
      <c r="Q254" s="58"/>
      <c r="R254" s="58"/>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c r="AR254" s="59"/>
      <c r="AS254" s="59"/>
      <c r="AT254" s="59"/>
      <c r="AU254" s="59"/>
      <c r="AV254" s="59"/>
      <c r="AW254" s="59"/>
      <c r="AX254" s="59"/>
      <c r="AY254" s="59"/>
      <c r="AZ254" s="59"/>
      <c r="BA254" s="59"/>
      <c r="BB254" s="59"/>
      <c r="BC254" s="59"/>
      <c r="BD254" s="59"/>
      <c r="BE254" s="59"/>
      <c r="BF254" s="59"/>
      <c r="BG254" s="59"/>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row>
    <row r="255" spans="1:81" s="60" customFormat="1" ht="15.75">
      <c r="A255" s="61">
        <v>39</v>
      </c>
      <c r="B255" s="70" t="s">
        <v>385</v>
      </c>
      <c r="C255" s="73" t="s">
        <v>423</v>
      </c>
      <c r="D255" s="61" t="s">
        <v>15</v>
      </c>
      <c r="E255" s="57">
        <v>11</v>
      </c>
      <c r="F255" s="57">
        <v>210</v>
      </c>
      <c r="G255" s="63">
        <f t="shared" si="28"/>
        <v>52.5</v>
      </c>
      <c r="H255" s="63">
        <f t="shared" si="28"/>
        <v>52.5</v>
      </c>
      <c r="I255" s="63">
        <f t="shared" si="28"/>
        <v>52.5</v>
      </c>
      <c r="J255" s="63">
        <f t="shared" si="28"/>
        <v>52.5</v>
      </c>
      <c r="K255" s="58"/>
      <c r="L255" s="58"/>
      <c r="M255" s="58"/>
      <c r="N255" s="58"/>
      <c r="O255" s="58"/>
      <c r="P255" s="58"/>
      <c r="Q255" s="58"/>
      <c r="R255" s="58"/>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c r="AR255" s="59"/>
      <c r="AS255" s="59"/>
      <c r="AT255" s="59"/>
      <c r="AU255" s="59"/>
      <c r="AV255" s="59"/>
      <c r="AW255" s="59"/>
      <c r="AX255" s="59"/>
      <c r="AY255" s="59"/>
      <c r="AZ255" s="59"/>
      <c r="BA255" s="59"/>
      <c r="BB255" s="59"/>
      <c r="BC255" s="59"/>
      <c r="BD255" s="59"/>
      <c r="BE255" s="59"/>
      <c r="BF255" s="59"/>
      <c r="BG255" s="59"/>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row>
    <row r="256" spans="1:81" s="60" customFormat="1" ht="15.75">
      <c r="A256" s="61">
        <v>40</v>
      </c>
      <c r="B256" s="70" t="s">
        <v>387</v>
      </c>
      <c r="C256" s="66" t="s">
        <v>424</v>
      </c>
      <c r="D256" s="61" t="s">
        <v>15</v>
      </c>
      <c r="E256" s="57"/>
      <c r="F256" s="57">
        <v>80</v>
      </c>
      <c r="G256" s="63">
        <f t="shared" si="28"/>
        <v>20</v>
      </c>
      <c r="H256" s="63">
        <f t="shared" si="28"/>
        <v>20</v>
      </c>
      <c r="I256" s="63">
        <f t="shared" si="28"/>
        <v>20</v>
      </c>
      <c r="J256" s="63">
        <f t="shared" si="28"/>
        <v>20</v>
      </c>
      <c r="K256" s="58"/>
      <c r="L256" s="58"/>
      <c r="M256" s="58"/>
      <c r="N256" s="58"/>
      <c r="O256" s="58"/>
      <c r="P256" s="58"/>
      <c r="Q256" s="58"/>
      <c r="R256" s="58"/>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c r="AR256" s="59"/>
      <c r="AS256" s="59"/>
      <c r="AT256" s="59"/>
      <c r="AU256" s="59"/>
      <c r="AV256" s="59"/>
      <c r="AW256" s="59"/>
      <c r="AX256" s="59"/>
      <c r="AY256" s="59"/>
      <c r="AZ256" s="59"/>
      <c r="BA256" s="59"/>
      <c r="BB256" s="59"/>
      <c r="BC256" s="59"/>
      <c r="BD256" s="59"/>
      <c r="BE256" s="59"/>
      <c r="BF256" s="59"/>
      <c r="BG256" s="59"/>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row>
    <row r="257" spans="1:81" s="60" customFormat="1" ht="15.75">
      <c r="A257" s="61">
        <v>41</v>
      </c>
      <c r="B257" s="70" t="s">
        <v>425</v>
      </c>
      <c r="C257" s="66" t="s">
        <v>426</v>
      </c>
      <c r="D257" s="61" t="s">
        <v>15</v>
      </c>
      <c r="E257" s="57">
        <v>0</v>
      </c>
      <c r="F257" s="57">
        <v>403</v>
      </c>
      <c r="G257" s="63">
        <f t="shared" si="28"/>
        <v>100.75</v>
      </c>
      <c r="H257" s="63">
        <f t="shared" si="28"/>
        <v>100.75</v>
      </c>
      <c r="I257" s="63">
        <f t="shared" si="28"/>
        <v>100.75</v>
      </c>
      <c r="J257" s="63">
        <f t="shared" si="28"/>
        <v>100.75</v>
      </c>
      <c r="K257" s="58"/>
      <c r="L257" s="58"/>
      <c r="M257" s="58"/>
      <c r="N257" s="58"/>
      <c r="O257" s="58"/>
      <c r="P257" s="58"/>
      <c r="Q257" s="58"/>
      <c r="R257" s="58"/>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c r="AR257" s="59"/>
      <c r="AS257" s="59"/>
      <c r="AT257" s="59"/>
      <c r="AU257" s="59"/>
      <c r="AV257" s="59"/>
      <c r="AW257" s="59"/>
      <c r="AX257" s="59"/>
      <c r="AY257" s="59"/>
      <c r="AZ257" s="59"/>
      <c r="BA257" s="59"/>
      <c r="BB257" s="59"/>
      <c r="BC257" s="59"/>
      <c r="BD257" s="59"/>
      <c r="BE257" s="59"/>
      <c r="BF257" s="59"/>
      <c r="BG257" s="59"/>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row>
    <row r="258" spans="1:81" s="60" customFormat="1" ht="15.75">
      <c r="A258" s="61">
        <v>42</v>
      </c>
      <c r="B258" s="70" t="s">
        <v>388</v>
      </c>
      <c r="C258" s="66" t="s">
        <v>427</v>
      </c>
      <c r="D258" s="61" t="s">
        <v>15</v>
      </c>
      <c r="E258" s="57">
        <v>22</v>
      </c>
      <c r="F258" s="57">
        <v>46</v>
      </c>
      <c r="G258" s="63">
        <f t="shared" si="28"/>
        <v>11.5</v>
      </c>
      <c r="H258" s="63">
        <f t="shared" si="28"/>
        <v>11.5</v>
      </c>
      <c r="I258" s="63">
        <f t="shared" si="28"/>
        <v>11.5</v>
      </c>
      <c r="J258" s="63">
        <f t="shared" si="28"/>
        <v>11.5</v>
      </c>
      <c r="K258" s="58"/>
      <c r="L258" s="58"/>
      <c r="M258" s="58"/>
      <c r="N258" s="58"/>
      <c r="O258" s="58"/>
      <c r="P258" s="58"/>
      <c r="Q258" s="58"/>
      <c r="R258" s="58"/>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c r="AR258" s="59"/>
      <c r="AS258" s="59"/>
      <c r="AT258" s="59"/>
      <c r="AU258" s="59"/>
      <c r="AV258" s="59"/>
      <c r="AW258" s="59"/>
      <c r="AX258" s="59"/>
      <c r="AY258" s="59"/>
      <c r="AZ258" s="59"/>
      <c r="BA258" s="59"/>
      <c r="BB258" s="59"/>
      <c r="BC258" s="59"/>
      <c r="BD258" s="59"/>
      <c r="BE258" s="59"/>
      <c r="BF258" s="59"/>
      <c r="BG258" s="59"/>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row>
    <row r="259" spans="1:81" s="60" customFormat="1" ht="15.75">
      <c r="A259" s="61">
        <v>43</v>
      </c>
      <c r="B259" s="70" t="s">
        <v>389</v>
      </c>
      <c r="C259" s="66" t="s">
        <v>428</v>
      </c>
      <c r="D259" s="61" t="s">
        <v>15</v>
      </c>
      <c r="E259" s="57"/>
      <c r="F259" s="57">
        <v>282</v>
      </c>
      <c r="G259" s="63">
        <f t="shared" si="28"/>
        <v>70.5</v>
      </c>
      <c r="H259" s="63">
        <f t="shared" si="28"/>
        <v>70.5</v>
      </c>
      <c r="I259" s="63">
        <f t="shared" si="28"/>
        <v>70.5</v>
      </c>
      <c r="J259" s="63">
        <f t="shared" si="28"/>
        <v>70.5</v>
      </c>
      <c r="K259" s="58"/>
      <c r="L259" s="58"/>
      <c r="M259" s="58"/>
      <c r="N259" s="58"/>
      <c r="O259" s="58"/>
      <c r="P259" s="58"/>
      <c r="Q259" s="58"/>
      <c r="R259" s="58"/>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c r="AR259" s="59"/>
      <c r="AS259" s="59"/>
      <c r="AT259" s="59"/>
      <c r="AU259" s="59"/>
      <c r="AV259" s="59"/>
      <c r="AW259" s="59"/>
      <c r="AX259" s="59"/>
      <c r="AY259" s="59"/>
      <c r="AZ259" s="59"/>
      <c r="BA259" s="59"/>
      <c r="BB259" s="59"/>
      <c r="BC259" s="59"/>
      <c r="BD259" s="59"/>
      <c r="BE259" s="59"/>
      <c r="BF259" s="59"/>
      <c r="BG259" s="59"/>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row>
    <row r="260" spans="1:81" s="60" customFormat="1" ht="15.75">
      <c r="A260" s="61">
        <v>44</v>
      </c>
      <c r="B260" s="70" t="s">
        <v>391</v>
      </c>
      <c r="C260" s="66" t="s">
        <v>429</v>
      </c>
      <c r="D260" s="61" t="s">
        <v>15</v>
      </c>
      <c r="E260" s="57"/>
      <c r="F260" s="57">
        <v>76</v>
      </c>
      <c r="G260" s="63">
        <f t="shared" si="28"/>
        <v>19</v>
      </c>
      <c r="H260" s="63">
        <f t="shared" si="28"/>
        <v>19</v>
      </c>
      <c r="I260" s="63">
        <f t="shared" si="28"/>
        <v>19</v>
      </c>
      <c r="J260" s="63">
        <f t="shared" si="28"/>
        <v>19</v>
      </c>
      <c r="K260" s="58"/>
      <c r="L260" s="58"/>
      <c r="M260" s="58"/>
      <c r="N260" s="58"/>
      <c r="O260" s="58"/>
      <c r="P260" s="58"/>
      <c r="Q260" s="58"/>
      <c r="R260" s="58"/>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c r="AR260" s="59"/>
      <c r="AS260" s="59"/>
      <c r="AT260" s="59"/>
      <c r="AU260" s="59"/>
      <c r="AV260" s="59"/>
      <c r="AW260" s="59"/>
      <c r="AX260" s="59"/>
      <c r="AY260" s="59"/>
      <c r="AZ260" s="59"/>
      <c r="BA260" s="59"/>
      <c r="BB260" s="59"/>
      <c r="BC260" s="59"/>
      <c r="BD260" s="59"/>
      <c r="BE260" s="59"/>
      <c r="BF260" s="59"/>
      <c r="BG260" s="59"/>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row>
    <row r="261" spans="1:81" s="60" customFormat="1" ht="15.75">
      <c r="A261" s="61">
        <v>45</v>
      </c>
      <c r="B261" s="70" t="s">
        <v>393</v>
      </c>
      <c r="C261" s="66" t="s">
        <v>430</v>
      </c>
      <c r="D261" s="61" t="s">
        <v>15</v>
      </c>
      <c r="E261" s="57">
        <v>0</v>
      </c>
      <c r="F261" s="57">
        <v>682</v>
      </c>
      <c r="G261" s="63">
        <f t="shared" si="28"/>
        <v>170.5</v>
      </c>
      <c r="H261" s="63">
        <f t="shared" si="28"/>
        <v>170.5</v>
      </c>
      <c r="I261" s="63">
        <f t="shared" si="28"/>
        <v>170.5</v>
      </c>
      <c r="J261" s="63">
        <f t="shared" si="28"/>
        <v>170.5</v>
      </c>
      <c r="K261" s="58"/>
      <c r="L261" s="58"/>
      <c r="M261" s="58"/>
      <c r="N261" s="58"/>
      <c r="O261" s="58"/>
      <c r="P261" s="58"/>
      <c r="Q261" s="58"/>
      <c r="R261" s="58"/>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c r="AR261" s="59"/>
      <c r="AS261" s="59"/>
      <c r="AT261" s="59"/>
      <c r="AU261" s="59"/>
      <c r="AV261" s="59"/>
      <c r="AW261" s="59"/>
      <c r="AX261" s="59"/>
      <c r="AY261" s="59"/>
      <c r="AZ261" s="59"/>
      <c r="BA261" s="59"/>
      <c r="BB261" s="59"/>
      <c r="BC261" s="59"/>
      <c r="BD261" s="59"/>
      <c r="BE261" s="59"/>
      <c r="BF261" s="59"/>
      <c r="BG261" s="59"/>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row>
    <row r="262" spans="1:81" s="60" customFormat="1" ht="15.75">
      <c r="A262" s="61">
        <v>46</v>
      </c>
      <c r="B262" s="70" t="s">
        <v>395</v>
      </c>
      <c r="C262" s="66" t="s">
        <v>431</v>
      </c>
      <c r="D262" s="61" t="s">
        <v>15</v>
      </c>
      <c r="E262" s="57">
        <v>105</v>
      </c>
      <c r="F262" s="57">
        <v>5</v>
      </c>
      <c r="G262" s="63">
        <f t="shared" si="28"/>
        <v>1.25</v>
      </c>
      <c r="H262" s="63">
        <f t="shared" si="28"/>
        <v>1.25</v>
      </c>
      <c r="I262" s="63">
        <f t="shared" si="28"/>
        <v>1.25</v>
      </c>
      <c r="J262" s="63">
        <f t="shared" si="28"/>
        <v>1.25</v>
      </c>
      <c r="K262" s="58"/>
      <c r="L262" s="58"/>
      <c r="M262" s="58"/>
      <c r="N262" s="58"/>
      <c r="O262" s="58"/>
      <c r="P262" s="58"/>
      <c r="Q262" s="58"/>
      <c r="R262" s="58"/>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c r="AR262" s="59"/>
      <c r="AS262" s="59"/>
      <c r="AT262" s="59"/>
      <c r="AU262" s="59"/>
      <c r="AV262" s="59"/>
      <c r="AW262" s="59"/>
      <c r="AX262" s="59"/>
      <c r="AY262" s="59"/>
      <c r="AZ262" s="59"/>
      <c r="BA262" s="59"/>
      <c r="BB262" s="59"/>
      <c r="BC262" s="59"/>
      <c r="BD262" s="59"/>
      <c r="BE262" s="59"/>
      <c r="BF262" s="59"/>
      <c r="BG262" s="59"/>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row>
    <row r="263" spans="1:81" s="60" customFormat="1" ht="15.75">
      <c r="A263" s="61">
        <v>47</v>
      </c>
      <c r="B263" s="70" t="s">
        <v>396</v>
      </c>
      <c r="C263" s="66" t="s">
        <v>432</v>
      </c>
      <c r="D263" s="61" t="s">
        <v>15</v>
      </c>
      <c r="E263" s="57"/>
      <c r="F263" s="57">
        <v>43</v>
      </c>
      <c r="G263" s="63">
        <f t="shared" si="28"/>
        <v>10.75</v>
      </c>
      <c r="H263" s="63">
        <f t="shared" si="28"/>
        <v>10.75</v>
      </c>
      <c r="I263" s="63">
        <f t="shared" si="28"/>
        <v>10.75</v>
      </c>
      <c r="J263" s="63">
        <f t="shared" si="28"/>
        <v>10.75</v>
      </c>
      <c r="K263" s="58"/>
      <c r="L263" s="58"/>
      <c r="M263" s="58"/>
      <c r="N263" s="58"/>
      <c r="O263" s="58"/>
      <c r="P263" s="58"/>
      <c r="Q263" s="58"/>
      <c r="R263" s="58"/>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row>
    <row r="264" spans="1:81" s="60" customFormat="1" ht="15.75">
      <c r="A264" s="61">
        <v>48</v>
      </c>
      <c r="B264" s="70" t="s">
        <v>397</v>
      </c>
      <c r="C264" s="66" t="s">
        <v>433</v>
      </c>
      <c r="D264" s="61" t="s">
        <v>15</v>
      </c>
      <c r="E264" s="57">
        <v>0</v>
      </c>
      <c r="F264" s="57">
        <v>43</v>
      </c>
      <c r="G264" s="63">
        <f t="shared" si="28"/>
        <v>10.75</v>
      </c>
      <c r="H264" s="63">
        <f t="shared" si="28"/>
        <v>10.75</v>
      </c>
      <c r="I264" s="63">
        <f t="shared" si="28"/>
        <v>10.75</v>
      </c>
      <c r="J264" s="63">
        <f t="shared" si="28"/>
        <v>10.75</v>
      </c>
      <c r="K264" s="58"/>
      <c r="L264" s="58"/>
      <c r="M264" s="58"/>
      <c r="N264" s="58"/>
      <c r="O264" s="58"/>
      <c r="P264" s="58"/>
      <c r="Q264" s="58"/>
      <c r="R264" s="58"/>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row>
    <row r="265" spans="1:81" s="60" customFormat="1" ht="15.75">
      <c r="A265" s="61">
        <v>49</v>
      </c>
      <c r="B265" s="70" t="s">
        <v>398</v>
      </c>
      <c r="C265" s="66" t="s">
        <v>399</v>
      </c>
      <c r="D265" s="61" t="s">
        <v>15</v>
      </c>
      <c r="E265" s="57"/>
      <c r="F265" s="57">
        <v>55</v>
      </c>
      <c r="G265" s="63">
        <f t="shared" si="28"/>
        <v>13.75</v>
      </c>
      <c r="H265" s="63">
        <f t="shared" si="28"/>
        <v>13.75</v>
      </c>
      <c r="I265" s="63">
        <f t="shared" si="28"/>
        <v>13.75</v>
      </c>
      <c r="J265" s="63">
        <f t="shared" si="28"/>
        <v>13.75</v>
      </c>
      <c r="K265" s="58"/>
      <c r="L265" s="58"/>
      <c r="M265" s="58"/>
      <c r="N265" s="58"/>
      <c r="O265" s="58"/>
      <c r="P265" s="58"/>
      <c r="Q265" s="58"/>
      <c r="R265" s="58"/>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row>
    <row r="266" spans="1:81" s="60" customFormat="1" ht="15.75">
      <c r="A266" s="61">
        <v>50</v>
      </c>
      <c r="B266" s="70" t="s">
        <v>400</v>
      </c>
      <c r="C266" s="73" t="s">
        <v>434</v>
      </c>
      <c r="D266" s="61" t="s">
        <v>15</v>
      </c>
      <c r="E266" s="57">
        <v>241</v>
      </c>
      <c r="F266" s="57">
        <v>362</v>
      </c>
      <c r="G266" s="63">
        <f t="shared" si="28"/>
        <v>90.5</v>
      </c>
      <c r="H266" s="63">
        <f t="shared" si="28"/>
        <v>90.5</v>
      </c>
      <c r="I266" s="63">
        <f t="shared" si="28"/>
        <v>90.5</v>
      </c>
      <c r="J266" s="63">
        <f t="shared" si="28"/>
        <v>90.5</v>
      </c>
      <c r="K266" s="58"/>
      <c r="L266" s="58"/>
      <c r="M266" s="58"/>
      <c r="N266" s="58"/>
      <c r="O266" s="58"/>
      <c r="P266" s="58"/>
      <c r="Q266" s="58"/>
      <c r="R266" s="58"/>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row>
    <row r="267" spans="1:81" s="60" customFormat="1" ht="15.75">
      <c r="A267" s="61">
        <v>51</v>
      </c>
      <c r="B267" s="74" t="s">
        <v>403</v>
      </c>
      <c r="C267" s="66" t="s">
        <v>435</v>
      </c>
      <c r="D267" s="61" t="s">
        <v>15</v>
      </c>
      <c r="E267" s="57">
        <v>0</v>
      </c>
      <c r="F267" s="57">
        <v>100</v>
      </c>
      <c r="G267" s="63">
        <f t="shared" si="28"/>
        <v>25</v>
      </c>
      <c r="H267" s="63">
        <f t="shared" si="28"/>
        <v>25</v>
      </c>
      <c r="I267" s="63">
        <f t="shared" si="28"/>
        <v>25</v>
      </c>
      <c r="J267" s="63">
        <f t="shared" si="28"/>
        <v>25</v>
      </c>
      <c r="K267" s="58"/>
      <c r="L267" s="58"/>
      <c r="M267" s="58"/>
      <c r="N267" s="58"/>
      <c r="O267" s="58"/>
      <c r="P267" s="58"/>
      <c r="Q267" s="58"/>
      <c r="R267" s="58"/>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row>
    <row r="268" spans="1:81" s="60" customFormat="1" ht="15.75">
      <c r="A268" s="61">
        <v>52</v>
      </c>
      <c r="B268" s="74" t="s">
        <v>405</v>
      </c>
      <c r="C268" s="75" t="s">
        <v>436</v>
      </c>
      <c r="D268" s="61" t="s">
        <v>15</v>
      </c>
      <c r="E268" s="57">
        <v>3646</v>
      </c>
      <c r="F268" s="57">
        <v>1419</v>
      </c>
      <c r="G268" s="63">
        <f t="shared" si="28"/>
        <v>354.75</v>
      </c>
      <c r="H268" s="63">
        <f t="shared" si="28"/>
        <v>354.75</v>
      </c>
      <c r="I268" s="63">
        <f t="shared" si="28"/>
        <v>354.75</v>
      </c>
      <c r="J268" s="63">
        <f t="shared" si="28"/>
        <v>354.75</v>
      </c>
      <c r="K268" s="58"/>
      <c r="L268" s="58"/>
      <c r="M268" s="58"/>
      <c r="N268" s="58"/>
      <c r="O268" s="58"/>
      <c r="P268" s="58"/>
      <c r="Q268" s="58"/>
      <c r="R268" s="58"/>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row>
    <row r="269" spans="1:81" s="60" customFormat="1" ht="16.5" customHeight="1">
      <c r="A269" s="61">
        <v>53</v>
      </c>
      <c r="B269" s="74" t="s">
        <v>406</v>
      </c>
      <c r="C269" s="66" t="s">
        <v>437</v>
      </c>
      <c r="D269" s="61" t="s">
        <v>15</v>
      </c>
      <c r="E269" s="57">
        <v>462</v>
      </c>
      <c r="F269" s="57">
        <v>441</v>
      </c>
      <c r="G269" s="63">
        <f t="shared" si="28"/>
        <v>110.25</v>
      </c>
      <c r="H269" s="63">
        <f t="shared" si="28"/>
        <v>110.25</v>
      </c>
      <c r="I269" s="63">
        <f t="shared" si="28"/>
        <v>110.25</v>
      </c>
      <c r="J269" s="63">
        <f t="shared" si="28"/>
        <v>110.25</v>
      </c>
      <c r="K269" s="58"/>
      <c r="L269" s="58"/>
      <c r="M269" s="58"/>
      <c r="N269" s="58"/>
      <c r="O269" s="58"/>
      <c r="P269" s="58"/>
      <c r="Q269" s="58"/>
      <c r="R269" s="58"/>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row>
    <row r="270" spans="1:81" s="60" customFormat="1" ht="15.75">
      <c r="A270" s="61">
        <v>54</v>
      </c>
      <c r="B270" s="74" t="s">
        <v>408</v>
      </c>
      <c r="C270" s="66" t="s">
        <v>438</v>
      </c>
      <c r="D270" s="61" t="s">
        <v>15</v>
      </c>
      <c r="E270" s="57">
        <v>572</v>
      </c>
      <c r="F270" s="57">
        <v>331</v>
      </c>
      <c r="G270" s="63">
        <f t="shared" si="28"/>
        <v>82.75</v>
      </c>
      <c r="H270" s="63">
        <f t="shared" si="28"/>
        <v>82.75</v>
      </c>
      <c r="I270" s="63">
        <f t="shared" si="28"/>
        <v>82.75</v>
      </c>
      <c r="J270" s="63">
        <f t="shared" si="28"/>
        <v>82.75</v>
      </c>
      <c r="K270" s="58"/>
      <c r="L270" s="58"/>
      <c r="M270" s="58"/>
      <c r="N270" s="58"/>
      <c r="O270" s="58"/>
      <c r="P270" s="58"/>
      <c r="Q270" s="58"/>
      <c r="R270" s="58"/>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row>
    <row r="271" spans="1:81" s="60" customFormat="1" ht="15.75">
      <c r="A271" s="61">
        <v>55</v>
      </c>
      <c r="B271" s="70" t="s">
        <v>410</v>
      </c>
      <c r="C271" s="66" t="s">
        <v>439</v>
      </c>
      <c r="D271" s="61" t="s">
        <v>15</v>
      </c>
      <c r="E271" s="57">
        <v>44</v>
      </c>
      <c r="F271" s="57">
        <v>363</v>
      </c>
      <c r="G271" s="63">
        <f t="shared" si="28"/>
        <v>90.75</v>
      </c>
      <c r="H271" s="63">
        <f t="shared" si="28"/>
        <v>90.75</v>
      </c>
      <c r="I271" s="63">
        <f t="shared" si="28"/>
        <v>90.75</v>
      </c>
      <c r="J271" s="63">
        <f t="shared" si="28"/>
        <v>90.75</v>
      </c>
      <c r="K271" s="58"/>
      <c r="L271" s="58"/>
      <c r="M271" s="58"/>
      <c r="N271" s="58"/>
      <c r="O271" s="58"/>
      <c r="P271" s="58"/>
      <c r="Q271" s="58"/>
      <c r="R271" s="58"/>
      <c r="S271" s="59"/>
      <c r="T271" s="59"/>
      <c r="U271" s="59"/>
      <c r="V271" s="59"/>
      <c r="W271" s="59"/>
      <c r="X271" s="59"/>
      <c r="Y271" s="59"/>
      <c r="Z271" s="59"/>
      <c r="AA271" s="59"/>
      <c r="AB271" s="59"/>
      <c r="AC271" s="59"/>
      <c r="AD271" s="59"/>
      <c r="AE271" s="59"/>
      <c r="AF271" s="59"/>
      <c r="AG271" s="59"/>
      <c r="AH271" s="59"/>
      <c r="AI271" s="59"/>
      <c r="AJ271" s="59"/>
      <c r="AK271" s="59"/>
      <c r="AL271" s="59"/>
      <c r="AM271" s="59"/>
      <c r="AN271" s="59"/>
      <c r="AO271" s="59"/>
      <c r="AP271" s="59"/>
      <c r="AQ271" s="59"/>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row>
    <row r="272" spans="1:81" s="60" customFormat="1" ht="15.75">
      <c r="A272" s="61">
        <v>56</v>
      </c>
      <c r="B272" s="74" t="s">
        <v>413</v>
      </c>
      <c r="C272" s="66" t="s">
        <v>440</v>
      </c>
      <c r="D272" s="61" t="s">
        <v>15</v>
      </c>
      <c r="E272" s="57"/>
      <c r="F272" s="57">
        <v>1006</v>
      </c>
      <c r="G272" s="63">
        <f t="shared" si="28"/>
        <v>251.5</v>
      </c>
      <c r="H272" s="63">
        <f t="shared" si="28"/>
        <v>251.5</v>
      </c>
      <c r="I272" s="63">
        <f t="shared" si="28"/>
        <v>251.5</v>
      </c>
      <c r="J272" s="63">
        <f t="shared" si="28"/>
        <v>251.5</v>
      </c>
      <c r="K272" s="58"/>
      <c r="L272" s="58"/>
      <c r="M272" s="58"/>
      <c r="N272" s="58"/>
      <c r="O272" s="58"/>
      <c r="P272" s="58"/>
      <c r="Q272" s="58"/>
      <c r="R272" s="58"/>
      <c r="S272" s="59"/>
      <c r="T272" s="59"/>
      <c r="U272" s="59"/>
      <c r="V272" s="59"/>
      <c r="W272" s="59"/>
      <c r="X272" s="59"/>
      <c r="Y272" s="59"/>
      <c r="Z272" s="59"/>
      <c r="AA272" s="59"/>
      <c r="AB272" s="59"/>
      <c r="AC272" s="59"/>
      <c r="AD272" s="59"/>
      <c r="AE272" s="59"/>
      <c r="AF272" s="59"/>
      <c r="AG272" s="59"/>
      <c r="AH272" s="59"/>
      <c r="AI272" s="59"/>
      <c r="AJ272" s="59"/>
      <c r="AK272" s="59"/>
      <c r="AL272" s="59"/>
      <c r="AM272" s="59"/>
      <c r="AN272" s="59"/>
      <c r="AO272" s="59"/>
      <c r="AP272" s="59"/>
      <c r="AQ272" s="59"/>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row>
    <row r="273" spans="1:81" s="60" customFormat="1" ht="15.75">
      <c r="A273" s="259" t="s">
        <v>441</v>
      </c>
      <c r="B273" s="260"/>
      <c r="C273" s="260"/>
      <c r="D273" s="260"/>
      <c r="E273" s="260"/>
      <c r="F273" s="260"/>
      <c r="G273" s="260"/>
      <c r="H273" s="260"/>
      <c r="I273" s="260"/>
      <c r="J273" s="260"/>
      <c r="K273" s="58"/>
      <c r="L273" s="58"/>
      <c r="M273" s="58"/>
      <c r="N273" s="58"/>
      <c r="O273" s="58"/>
      <c r="P273" s="58"/>
      <c r="Q273" s="58"/>
      <c r="R273" s="58"/>
      <c r="S273" s="59"/>
      <c r="T273" s="59"/>
      <c r="U273" s="59"/>
      <c r="V273" s="59"/>
      <c r="W273" s="59"/>
      <c r="X273" s="59"/>
      <c r="Y273" s="59"/>
      <c r="Z273" s="59"/>
      <c r="AA273" s="59"/>
      <c r="AB273" s="59"/>
      <c r="AC273" s="59"/>
      <c r="AD273" s="59"/>
      <c r="AE273" s="59"/>
      <c r="AF273" s="59"/>
      <c r="AG273" s="59"/>
      <c r="AH273" s="59"/>
      <c r="AI273" s="59"/>
      <c r="AJ273" s="59"/>
      <c r="AK273" s="59"/>
      <c r="AL273" s="59"/>
      <c r="AM273" s="59"/>
      <c r="AN273" s="59"/>
      <c r="AO273" s="59"/>
      <c r="AP273" s="59"/>
      <c r="AQ273" s="59"/>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row>
    <row r="274" spans="1:81" s="60" customFormat="1" ht="15.75">
      <c r="A274" s="61">
        <v>57</v>
      </c>
      <c r="B274" s="74" t="s">
        <v>400</v>
      </c>
      <c r="C274" s="66" t="s">
        <v>442</v>
      </c>
      <c r="D274" s="61" t="s">
        <v>15</v>
      </c>
      <c r="E274" s="57">
        <v>0</v>
      </c>
      <c r="F274" s="57">
        <v>222</v>
      </c>
      <c r="G274" s="63">
        <f>$F274/4</f>
        <v>55.5</v>
      </c>
      <c r="H274" s="63">
        <f t="shared" ref="H274:J274" si="29">$F274/4</f>
        <v>55.5</v>
      </c>
      <c r="I274" s="63">
        <f t="shared" si="29"/>
        <v>55.5</v>
      </c>
      <c r="J274" s="63">
        <f t="shared" si="29"/>
        <v>55.5</v>
      </c>
      <c r="K274" s="58"/>
      <c r="L274" s="58"/>
      <c r="M274" s="58"/>
      <c r="N274" s="58"/>
      <c r="O274" s="58"/>
      <c r="P274" s="58"/>
      <c r="Q274" s="58"/>
      <c r="R274" s="58"/>
      <c r="S274" s="59"/>
      <c r="T274" s="59"/>
      <c r="U274" s="59"/>
      <c r="V274" s="59"/>
      <c r="W274" s="59"/>
      <c r="X274" s="59"/>
      <c r="Y274" s="59"/>
      <c r="Z274" s="59"/>
      <c r="AA274" s="59"/>
      <c r="AB274" s="59"/>
      <c r="AC274" s="59"/>
      <c r="AD274" s="59"/>
      <c r="AE274" s="59"/>
      <c r="AF274" s="59"/>
      <c r="AG274" s="59"/>
      <c r="AH274" s="59"/>
      <c r="AI274" s="59"/>
      <c r="AJ274" s="59"/>
      <c r="AK274" s="59"/>
      <c r="AL274" s="59"/>
      <c r="AM274" s="59"/>
      <c r="AN274" s="59"/>
      <c r="AO274" s="59"/>
      <c r="AP274" s="59"/>
      <c r="AQ274" s="59"/>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row>
    <row r="275" spans="1:81" s="60" customFormat="1" ht="15.75">
      <c r="A275" s="61">
        <v>58</v>
      </c>
      <c r="B275" s="74" t="s">
        <v>443</v>
      </c>
      <c r="C275" s="66" t="s">
        <v>444</v>
      </c>
      <c r="D275" s="61" t="s">
        <v>15</v>
      </c>
      <c r="E275" s="57">
        <v>151</v>
      </c>
      <c r="F275" s="57">
        <v>3173</v>
      </c>
      <c r="G275" s="63">
        <f t="shared" ref="G275:J283" si="30">$F275/4</f>
        <v>793.25</v>
      </c>
      <c r="H275" s="63">
        <f t="shared" si="30"/>
        <v>793.25</v>
      </c>
      <c r="I275" s="63">
        <f t="shared" si="30"/>
        <v>793.25</v>
      </c>
      <c r="J275" s="63">
        <f t="shared" si="30"/>
        <v>793.25</v>
      </c>
      <c r="K275" s="58"/>
      <c r="L275" s="58"/>
      <c r="M275" s="58"/>
      <c r="N275" s="58"/>
      <c r="O275" s="58"/>
      <c r="P275" s="58"/>
      <c r="Q275" s="58"/>
      <c r="R275" s="58"/>
      <c r="S275" s="59"/>
      <c r="T275" s="59"/>
      <c r="U275" s="59"/>
      <c r="V275" s="59"/>
      <c r="W275" s="59"/>
      <c r="X275" s="59"/>
      <c r="Y275" s="59"/>
      <c r="Z275" s="59"/>
      <c r="AA275" s="59"/>
      <c r="AB275" s="59"/>
      <c r="AC275" s="59"/>
      <c r="AD275" s="59"/>
      <c r="AE275" s="59"/>
      <c r="AF275" s="59"/>
      <c r="AG275" s="59"/>
      <c r="AH275" s="59"/>
      <c r="AI275" s="59"/>
      <c r="AJ275" s="59"/>
      <c r="AK275" s="59"/>
      <c r="AL275" s="59"/>
      <c r="AM275" s="59"/>
      <c r="AN275" s="59"/>
      <c r="AO275" s="59"/>
      <c r="AP275" s="59"/>
      <c r="AQ275" s="59"/>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row>
    <row r="276" spans="1:81" s="60" customFormat="1" ht="15.75">
      <c r="A276" s="61">
        <v>59</v>
      </c>
      <c r="B276" s="74" t="s">
        <v>445</v>
      </c>
      <c r="C276" s="66" t="s">
        <v>446</v>
      </c>
      <c r="D276" s="61" t="s">
        <v>15</v>
      </c>
      <c r="E276" s="57">
        <v>0</v>
      </c>
      <c r="F276" s="57">
        <v>50</v>
      </c>
      <c r="G276" s="63">
        <f t="shared" si="30"/>
        <v>12.5</v>
      </c>
      <c r="H276" s="63">
        <f t="shared" si="30"/>
        <v>12.5</v>
      </c>
      <c r="I276" s="63">
        <f t="shared" si="30"/>
        <v>12.5</v>
      </c>
      <c r="J276" s="63">
        <f t="shared" si="30"/>
        <v>12.5</v>
      </c>
      <c r="K276" s="58"/>
      <c r="L276" s="58"/>
      <c r="M276" s="58"/>
      <c r="N276" s="58"/>
      <c r="O276" s="58"/>
      <c r="P276" s="58"/>
      <c r="Q276" s="58"/>
      <c r="R276" s="58"/>
      <c r="S276" s="59"/>
      <c r="T276" s="59"/>
      <c r="U276" s="59"/>
      <c r="V276" s="59"/>
      <c r="W276" s="59"/>
      <c r="X276" s="59"/>
      <c r="Y276" s="59"/>
      <c r="Z276" s="59"/>
      <c r="AA276" s="59"/>
      <c r="AB276" s="59"/>
      <c r="AC276" s="59"/>
      <c r="AD276" s="59"/>
      <c r="AE276" s="59"/>
      <c r="AF276" s="59"/>
      <c r="AG276" s="59"/>
      <c r="AH276" s="59"/>
      <c r="AI276" s="59"/>
      <c r="AJ276" s="59"/>
      <c r="AK276" s="59"/>
      <c r="AL276" s="59"/>
      <c r="AM276" s="59"/>
      <c r="AN276" s="59"/>
      <c r="AO276" s="59"/>
      <c r="AP276" s="59"/>
      <c r="AQ276" s="59"/>
      <c r="AR276" s="59"/>
      <c r="AS276" s="59"/>
      <c r="AT276" s="59"/>
      <c r="AU276" s="59"/>
      <c r="AV276" s="59"/>
      <c r="AW276" s="59"/>
      <c r="AX276" s="59"/>
      <c r="AY276" s="59"/>
      <c r="AZ276" s="59"/>
      <c r="BA276" s="59"/>
      <c r="BB276" s="59"/>
      <c r="BC276" s="59"/>
      <c r="BD276" s="59"/>
      <c r="BE276" s="59"/>
      <c r="BF276" s="59"/>
      <c r="BG276" s="59"/>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row>
    <row r="277" spans="1:81" s="60" customFormat="1" ht="15.75">
      <c r="A277" s="61">
        <v>60</v>
      </c>
      <c r="B277" s="74" t="s">
        <v>405</v>
      </c>
      <c r="C277" s="66" t="s">
        <v>447</v>
      </c>
      <c r="D277" s="61" t="s">
        <v>15</v>
      </c>
      <c r="E277" s="57">
        <v>13</v>
      </c>
      <c r="F277" s="57">
        <v>1095</v>
      </c>
      <c r="G277" s="63">
        <f t="shared" si="30"/>
        <v>273.75</v>
      </c>
      <c r="H277" s="63">
        <f t="shared" si="30"/>
        <v>273.75</v>
      </c>
      <c r="I277" s="63">
        <f t="shared" si="30"/>
        <v>273.75</v>
      </c>
      <c r="J277" s="63">
        <f t="shared" si="30"/>
        <v>273.75</v>
      </c>
      <c r="K277" s="58"/>
      <c r="L277" s="58"/>
      <c r="M277" s="58"/>
      <c r="N277" s="58"/>
      <c r="O277" s="58"/>
      <c r="P277" s="58"/>
      <c r="Q277" s="58"/>
      <c r="R277" s="58"/>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c r="BF277" s="59"/>
      <c r="BG277" s="59"/>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row>
    <row r="278" spans="1:81" s="60" customFormat="1" ht="15.75">
      <c r="A278" s="61">
        <v>61</v>
      </c>
      <c r="B278" s="70" t="s">
        <v>410</v>
      </c>
      <c r="C278" s="66" t="s">
        <v>448</v>
      </c>
      <c r="D278" s="61" t="s">
        <v>15</v>
      </c>
      <c r="E278" s="57">
        <v>0</v>
      </c>
      <c r="F278" s="57">
        <v>166</v>
      </c>
      <c r="G278" s="63">
        <f t="shared" si="30"/>
        <v>41.5</v>
      </c>
      <c r="H278" s="63">
        <f t="shared" si="30"/>
        <v>41.5</v>
      </c>
      <c r="I278" s="63">
        <f t="shared" si="30"/>
        <v>41.5</v>
      </c>
      <c r="J278" s="63">
        <f t="shared" si="30"/>
        <v>41.5</v>
      </c>
      <c r="K278" s="58"/>
      <c r="L278" s="58"/>
      <c r="M278" s="58"/>
      <c r="N278" s="58"/>
      <c r="O278" s="58"/>
      <c r="P278" s="58"/>
      <c r="Q278" s="58"/>
      <c r="R278" s="58"/>
      <c r="S278" s="59"/>
      <c r="T278" s="59"/>
      <c r="U278" s="59"/>
      <c r="V278" s="59"/>
      <c r="W278" s="59"/>
      <c r="X278" s="59"/>
      <c r="Y278" s="59"/>
      <c r="Z278" s="59"/>
      <c r="AA278" s="59"/>
      <c r="AB278" s="59"/>
      <c r="AC278" s="59"/>
      <c r="AD278" s="59"/>
      <c r="AE278" s="59"/>
      <c r="AF278" s="59"/>
      <c r="AG278" s="59"/>
      <c r="AH278" s="59"/>
      <c r="AI278" s="59"/>
      <c r="AJ278" s="59"/>
      <c r="AK278" s="59"/>
      <c r="AL278" s="59"/>
      <c r="AM278" s="59"/>
      <c r="AN278" s="59"/>
      <c r="AO278" s="59"/>
      <c r="AP278" s="59"/>
      <c r="AQ278" s="59"/>
      <c r="AR278" s="59"/>
      <c r="AS278" s="59"/>
      <c r="AT278" s="59"/>
      <c r="AU278" s="59"/>
      <c r="AV278" s="59"/>
      <c r="AW278" s="59"/>
      <c r="AX278" s="59"/>
      <c r="AY278" s="59"/>
      <c r="AZ278" s="59"/>
      <c r="BA278" s="59"/>
      <c r="BB278" s="59"/>
      <c r="BC278" s="59"/>
      <c r="BD278" s="59"/>
      <c r="BE278" s="59"/>
      <c r="BF278" s="59"/>
      <c r="BG278" s="59"/>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row>
    <row r="279" spans="1:81" s="60" customFormat="1" ht="15.75">
      <c r="A279" s="61">
        <v>62</v>
      </c>
      <c r="B279" s="70" t="s">
        <v>406</v>
      </c>
      <c r="C279" s="66" t="s">
        <v>449</v>
      </c>
      <c r="D279" s="61" t="s">
        <v>15</v>
      </c>
      <c r="E279" s="57">
        <v>39</v>
      </c>
      <c r="F279" s="57">
        <v>183</v>
      </c>
      <c r="G279" s="63">
        <f t="shared" si="30"/>
        <v>45.75</v>
      </c>
      <c r="H279" s="63">
        <f t="shared" si="30"/>
        <v>45.75</v>
      </c>
      <c r="I279" s="63">
        <f t="shared" si="30"/>
        <v>45.75</v>
      </c>
      <c r="J279" s="63">
        <f t="shared" si="30"/>
        <v>45.75</v>
      </c>
      <c r="K279" s="58"/>
      <c r="L279" s="58"/>
      <c r="M279" s="58"/>
      <c r="N279" s="58"/>
      <c r="O279" s="58"/>
      <c r="P279" s="58"/>
      <c r="Q279" s="58"/>
      <c r="R279" s="58"/>
      <c r="S279" s="59"/>
      <c r="T279" s="59"/>
      <c r="U279" s="59"/>
      <c r="V279" s="59"/>
      <c r="W279" s="59"/>
      <c r="X279" s="59"/>
      <c r="Y279" s="59"/>
      <c r="Z279" s="59"/>
      <c r="AA279" s="59"/>
      <c r="AB279" s="59"/>
      <c r="AC279" s="59"/>
      <c r="AD279" s="59"/>
      <c r="AE279" s="59"/>
      <c r="AF279" s="59"/>
      <c r="AG279" s="59"/>
      <c r="AH279" s="59"/>
      <c r="AI279" s="59"/>
      <c r="AJ279" s="59"/>
      <c r="AK279" s="59"/>
      <c r="AL279" s="59"/>
      <c r="AM279" s="59"/>
      <c r="AN279" s="59"/>
      <c r="AO279" s="59"/>
      <c r="AP279" s="59"/>
      <c r="AQ279" s="59"/>
      <c r="AR279" s="59"/>
      <c r="AS279" s="59"/>
      <c r="AT279" s="59"/>
      <c r="AU279" s="59"/>
      <c r="AV279" s="59"/>
      <c r="AW279" s="59"/>
      <c r="AX279" s="59"/>
      <c r="AY279" s="59"/>
      <c r="AZ279" s="59"/>
      <c r="BA279" s="59"/>
      <c r="BB279" s="59"/>
      <c r="BC279" s="59"/>
      <c r="BD279" s="59"/>
      <c r="BE279" s="59"/>
      <c r="BF279" s="59"/>
      <c r="BG279" s="59"/>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row>
    <row r="280" spans="1:81" s="60" customFormat="1" ht="15.75">
      <c r="A280" s="61">
        <v>63</v>
      </c>
      <c r="B280" s="70" t="s">
        <v>408</v>
      </c>
      <c r="C280" s="66" t="s">
        <v>450</v>
      </c>
      <c r="D280" s="61" t="s">
        <v>15</v>
      </c>
      <c r="E280" s="57">
        <v>7</v>
      </c>
      <c r="F280" s="57">
        <v>215</v>
      </c>
      <c r="G280" s="63">
        <f t="shared" si="30"/>
        <v>53.75</v>
      </c>
      <c r="H280" s="63">
        <f t="shared" si="30"/>
        <v>53.75</v>
      </c>
      <c r="I280" s="63">
        <f t="shared" si="30"/>
        <v>53.75</v>
      </c>
      <c r="J280" s="63">
        <f t="shared" si="30"/>
        <v>53.75</v>
      </c>
      <c r="K280" s="58"/>
      <c r="L280" s="58"/>
      <c r="M280" s="58"/>
      <c r="N280" s="58"/>
      <c r="O280" s="58"/>
      <c r="P280" s="58"/>
      <c r="Q280" s="58"/>
      <c r="R280" s="58"/>
      <c r="S280" s="59"/>
      <c r="T280" s="59"/>
      <c r="U280" s="59"/>
      <c r="V280" s="59"/>
      <c r="W280" s="59"/>
      <c r="X280" s="59"/>
      <c r="Y280" s="59"/>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59"/>
      <c r="BF280" s="59"/>
      <c r="BG280" s="59"/>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row>
    <row r="281" spans="1:81" s="60" customFormat="1" ht="15.75">
      <c r="A281" s="61">
        <v>64</v>
      </c>
      <c r="B281" s="70" t="s">
        <v>413</v>
      </c>
      <c r="C281" s="66" t="s">
        <v>451</v>
      </c>
      <c r="D281" s="61" t="s">
        <v>15</v>
      </c>
      <c r="E281" s="57">
        <v>0</v>
      </c>
      <c r="F281" s="57">
        <v>500</v>
      </c>
      <c r="G281" s="63">
        <f t="shared" si="30"/>
        <v>125</v>
      </c>
      <c r="H281" s="63">
        <f t="shared" si="30"/>
        <v>125</v>
      </c>
      <c r="I281" s="63">
        <f t="shared" si="30"/>
        <v>125</v>
      </c>
      <c r="J281" s="63">
        <f t="shared" si="30"/>
        <v>125</v>
      </c>
      <c r="K281" s="58"/>
      <c r="L281" s="58"/>
      <c r="M281" s="58"/>
      <c r="N281" s="58"/>
      <c r="O281" s="58"/>
      <c r="P281" s="58"/>
      <c r="Q281" s="58"/>
      <c r="R281" s="58"/>
      <c r="S281" s="59"/>
      <c r="T281" s="59"/>
      <c r="U281" s="59"/>
      <c r="V281" s="59"/>
      <c r="W281" s="59"/>
      <c r="X281" s="59"/>
      <c r="Y281" s="59"/>
      <c r="Z281" s="59"/>
      <c r="AA281" s="59"/>
      <c r="AB281" s="59"/>
      <c r="AC281" s="59"/>
      <c r="AD281" s="59"/>
      <c r="AE281" s="59"/>
      <c r="AF281" s="59"/>
      <c r="AG281" s="59"/>
      <c r="AH281" s="59"/>
      <c r="AI281" s="59"/>
      <c r="AJ281" s="59"/>
      <c r="AK281" s="59"/>
      <c r="AL281" s="59"/>
      <c r="AM281" s="59"/>
      <c r="AN281" s="59"/>
      <c r="AO281" s="59"/>
      <c r="AP281" s="59"/>
      <c r="AQ281" s="59"/>
      <c r="AR281" s="59"/>
      <c r="AS281" s="59"/>
      <c r="AT281" s="59"/>
      <c r="AU281" s="59"/>
      <c r="AV281" s="59"/>
      <c r="AW281" s="59"/>
      <c r="AX281" s="59"/>
      <c r="AY281" s="59"/>
      <c r="AZ281" s="59"/>
      <c r="BA281" s="59"/>
      <c r="BB281" s="59"/>
      <c r="BC281" s="59"/>
      <c r="BD281" s="59"/>
      <c r="BE281" s="59"/>
      <c r="BF281" s="59"/>
      <c r="BG281" s="59"/>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row>
    <row r="282" spans="1:81" s="60" customFormat="1" ht="15.75">
      <c r="A282" s="61">
        <v>65</v>
      </c>
      <c r="B282" s="70" t="s">
        <v>381</v>
      </c>
      <c r="C282" s="66" t="s">
        <v>452</v>
      </c>
      <c r="D282" s="61" t="s">
        <v>15</v>
      </c>
      <c r="E282" s="57">
        <v>4</v>
      </c>
      <c r="F282" s="57">
        <v>51</v>
      </c>
      <c r="G282" s="63">
        <f t="shared" si="30"/>
        <v>12.75</v>
      </c>
      <c r="H282" s="63">
        <f t="shared" si="30"/>
        <v>12.75</v>
      </c>
      <c r="I282" s="63">
        <f t="shared" si="30"/>
        <v>12.75</v>
      </c>
      <c r="J282" s="63">
        <f t="shared" si="30"/>
        <v>12.75</v>
      </c>
      <c r="K282" s="58"/>
      <c r="L282" s="58"/>
      <c r="M282" s="58"/>
      <c r="N282" s="58"/>
      <c r="O282" s="58"/>
      <c r="P282" s="58"/>
      <c r="Q282" s="58"/>
      <c r="R282" s="58"/>
      <c r="S282" s="59"/>
      <c r="T282" s="59"/>
      <c r="U282" s="59"/>
      <c r="V282" s="59"/>
      <c r="W282" s="59"/>
      <c r="X282" s="59"/>
      <c r="Y282" s="59"/>
      <c r="Z282" s="59"/>
      <c r="AA282" s="59"/>
      <c r="AB282" s="59"/>
      <c r="AC282" s="59"/>
      <c r="AD282" s="59"/>
      <c r="AE282" s="59"/>
      <c r="AF282" s="59"/>
      <c r="AG282" s="59"/>
      <c r="AH282" s="59"/>
      <c r="AI282" s="59"/>
      <c r="AJ282" s="59"/>
      <c r="AK282" s="59"/>
      <c r="AL282" s="59"/>
      <c r="AM282" s="59"/>
      <c r="AN282" s="59"/>
      <c r="AO282" s="59"/>
      <c r="AP282" s="59"/>
      <c r="AQ282" s="59"/>
      <c r="AR282" s="59"/>
      <c r="AS282" s="59"/>
      <c r="AT282" s="59"/>
      <c r="AU282" s="59"/>
      <c r="AV282" s="59"/>
      <c r="AW282" s="59"/>
      <c r="AX282" s="59"/>
      <c r="AY282" s="59"/>
      <c r="AZ282" s="59"/>
      <c r="BA282" s="59"/>
      <c r="BB282" s="59"/>
      <c r="BC282" s="59"/>
      <c r="BD282" s="59"/>
      <c r="BE282" s="59"/>
      <c r="BF282" s="59"/>
      <c r="BG282" s="59"/>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row>
    <row r="283" spans="1:81" s="60" customFormat="1" ht="15.75">
      <c r="A283" s="61">
        <v>66</v>
      </c>
      <c r="B283" s="70" t="s">
        <v>425</v>
      </c>
      <c r="C283" s="66" t="s">
        <v>453</v>
      </c>
      <c r="D283" s="61" t="s">
        <v>15</v>
      </c>
      <c r="E283" s="57">
        <v>0</v>
      </c>
      <c r="F283" s="57">
        <v>222</v>
      </c>
      <c r="G283" s="63">
        <f t="shared" si="30"/>
        <v>55.5</v>
      </c>
      <c r="H283" s="63">
        <f t="shared" si="30"/>
        <v>55.5</v>
      </c>
      <c r="I283" s="63">
        <f t="shared" si="30"/>
        <v>55.5</v>
      </c>
      <c r="J283" s="63">
        <f t="shared" si="30"/>
        <v>55.5</v>
      </c>
      <c r="K283" s="58"/>
      <c r="L283" s="58"/>
      <c r="M283" s="58"/>
      <c r="N283" s="58"/>
      <c r="O283" s="58"/>
      <c r="P283" s="58"/>
      <c r="Q283" s="58"/>
      <c r="R283" s="58"/>
      <c r="S283" s="59"/>
      <c r="T283" s="59"/>
      <c r="U283" s="59"/>
      <c r="V283" s="59"/>
      <c r="W283" s="59"/>
      <c r="X283" s="59"/>
      <c r="Y283" s="59"/>
      <c r="Z283" s="59"/>
      <c r="AA283" s="59"/>
      <c r="AB283" s="59"/>
      <c r="AC283" s="59"/>
      <c r="AD283" s="59"/>
      <c r="AE283" s="59"/>
      <c r="AF283" s="59"/>
      <c r="AG283" s="59"/>
      <c r="AH283" s="59"/>
      <c r="AI283" s="59"/>
      <c r="AJ283" s="59"/>
      <c r="AK283" s="59"/>
      <c r="AL283" s="59"/>
      <c r="AM283" s="59"/>
      <c r="AN283" s="59"/>
      <c r="AO283" s="59"/>
      <c r="AP283" s="59"/>
      <c r="AQ283" s="59"/>
      <c r="AR283" s="59"/>
      <c r="AS283" s="59"/>
      <c r="AT283" s="59"/>
      <c r="AU283" s="59"/>
      <c r="AV283" s="59"/>
      <c r="AW283" s="59"/>
      <c r="AX283" s="59"/>
      <c r="AY283" s="59"/>
      <c r="AZ283" s="59"/>
      <c r="BA283" s="59"/>
      <c r="BB283" s="59"/>
      <c r="BC283" s="59"/>
      <c r="BD283" s="59"/>
      <c r="BE283" s="59"/>
      <c r="BF283" s="59"/>
      <c r="BG283" s="59"/>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row>
    <row r="284" spans="1:81" s="60" customFormat="1" ht="15.75">
      <c r="A284" s="259" t="s">
        <v>454</v>
      </c>
      <c r="B284" s="260"/>
      <c r="C284" s="260"/>
      <c r="D284" s="260"/>
      <c r="E284" s="260"/>
      <c r="F284" s="260"/>
      <c r="G284" s="260"/>
      <c r="H284" s="260"/>
      <c r="I284" s="260"/>
      <c r="J284" s="260"/>
      <c r="K284" s="58"/>
      <c r="L284" s="58"/>
      <c r="M284" s="58"/>
      <c r="N284" s="58"/>
      <c r="O284" s="58"/>
      <c r="P284" s="58"/>
      <c r="Q284" s="58"/>
      <c r="R284" s="58"/>
      <c r="S284" s="59"/>
      <c r="T284" s="59"/>
      <c r="U284" s="59"/>
      <c r="V284" s="59"/>
      <c r="W284" s="59"/>
      <c r="X284" s="59"/>
      <c r="Y284" s="59"/>
      <c r="Z284" s="59"/>
      <c r="AA284" s="59"/>
      <c r="AB284" s="59"/>
      <c r="AC284" s="59"/>
      <c r="AD284" s="59"/>
      <c r="AE284" s="59"/>
      <c r="AF284" s="59"/>
      <c r="AG284" s="59"/>
      <c r="AH284" s="59"/>
      <c r="AI284" s="59"/>
      <c r="AJ284" s="59"/>
      <c r="AK284" s="59"/>
      <c r="AL284" s="59"/>
      <c r="AM284" s="59"/>
      <c r="AN284" s="59"/>
      <c r="AO284" s="59"/>
      <c r="AP284" s="59"/>
      <c r="AQ284" s="59"/>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row>
    <row r="285" spans="1:81" s="60" customFormat="1" ht="15.75">
      <c r="A285" s="61">
        <v>67</v>
      </c>
      <c r="B285" s="70" t="s">
        <v>455</v>
      </c>
      <c r="C285" s="65" t="s">
        <v>456</v>
      </c>
      <c r="D285" s="61" t="s">
        <v>15</v>
      </c>
      <c r="E285" s="57">
        <v>154</v>
      </c>
      <c r="F285" s="57">
        <v>152</v>
      </c>
      <c r="G285" s="63">
        <f>$F285/4</f>
        <v>38</v>
      </c>
      <c r="H285" s="63">
        <f t="shared" ref="H285:J285" si="31">$F285/4</f>
        <v>38</v>
      </c>
      <c r="I285" s="63">
        <f t="shared" si="31"/>
        <v>38</v>
      </c>
      <c r="J285" s="63">
        <f t="shared" si="31"/>
        <v>38</v>
      </c>
      <c r="K285" s="58"/>
      <c r="L285" s="58"/>
      <c r="M285" s="58"/>
      <c r="N285" s="58"/>
      <c r="O285" s="58"/>
      <c r="P285" s="58"/>
      <c r="Q285" s="58"/>
      <c r="R285" s="58"/>
      <c r="S285" s="59"/>
      <c r="T285" s="59"/>
      <c r="U285" s="59"/>
      <c r="V285" s="59"/>
      <c r="W285" s="59"/>
      <c r="X285" s="59"/>
      <c r="Y285" s="59"/>
      <c r="Z285" s="59"/>
      <c r="AA285" s="59"/>
      <c r="AB285" s="59"/>
      <c r="AC285" s="59"/>
      <c r="AD285" s="59"/>
      <c r="AE285" s="59"/>
      <c r="AF285" s="59"/>
      <c r="AG285" s="59"/>
      <c r="AH285" s="59"/>
      <c r="AI285" s="59"/>
      <c r="AJ285" s="59"/>
      <c r="AK285" s="59"/>
      <c r="AL285" s="59"/>
      <c r="AM285" s="59"/>
      <c r="AN285" s="59"/>
      <c r="AO285" s="59"/>
      <c r="AP285" s="59"/>
      <c r="AQ285" s="59"/>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row>
    <row r="286" spans="1:81" s="60" customFormat="1" ht="15.75">
      <c r="A286" s="61">
        <v>68</v>
      </c>
      <c r="B286" s="70" t="s">
        <v>457</v>
      </c>
      <c r="C286" s="65" t="s">
        <v>458</v>
      </c>
      <c r="D286" s="61" t="s">
        <v>15</v>
      </c>
      <c r="E286" s="57">
        <v>216</v>
      </c>
      <c r="F286" s="57">
        <v>90</v>
      </c>
      <c r="G286" s="63">
        <f t="shared" ref="G286:J291" si="32">$F286/4</f>
        <v>22.5</v>
      </c>
      <c r="H286" s="63">
        <f t="shared" si="32"/>
        <v>22.5</v>
      </c>
      <c r="I286" s="63">
        <f t="shared" si="32"/>
        <v>22.5</v>
      </c>
      <c r="J286" s="63">
        <f t="shared" si="32"/>
        <v>22.5</v>
      </c>
      <c r="K286" s="58"/>
      <c r="L286" s="58"/>
      <c r="M286" s="58"/>
      <c r="N286" s="58"/>
      <c r="O286" s="58"/>
      <c r="P286" s="58"/>
      <c r="Q286" s="58"/>
      <c r="R286" s="58"/>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row>
    <row r="287" spans="1:81" s="60" customFormat="1" ht="15.75">
      <c r="A287" s="61">
        <v>69</v>
      </c>
      <c r="B287" s="70" t="s">
        <v>375</v>
      </c>
      <c r="C287" s="65" t="s">
        <v>459</v>
      </c>
      <c r="D287" s="61" t="s">
        <v>15</v>
      </c>
      <c r="E287" s="57">
        <v>439</v>
      </c>
      <c r="F287" s="57">
        <v>127</v>
      </c>
      <c r="G287" s="63">
        <f t="shared" si="32"/>
        <v>31.75</v>
      </c>
      <c r="H287" s="63">
        <f t="shared" si="32"/>
        <v>31.75</v>
      </c>
      <c r="I287" s="63">
        <f t="shared" si="32"/>
        <v>31.75</v>
      </c>
      <c r="J287" s="63">
        <f t="shared" si="32"/>
        <v>31.75</v>
      </c>
      <c r="K287" s="58"/>
      <c r="L287" s="58"/>
      <c r="M287" s="58"/>
      <c r="N287" s="58"/>
      <c r="O287" s="58"/>
      <c r="P287" s="58"/>
      <c r="Q287" s="58"/>
      <c r="R287" s="58"/>
      <c r="S287" s="59"/>
      <c r="T287" s="59"/>
      <c r="U287" s="59"/>
      <c r="V287" s="59"/>
      <c r="W287" s="59"/>
      <c r="X287" s="59"/>
      <c r="Y287" s="59"/>
      <c r="Z287" s="59"/>
      <c r="AA287" s="59"/>
      <c r="AB287" s="59"/>
      <c r="AC287" s="59"/>
      <c r="AD287" s="59"/>
      <c r="AE287" s="59"/>
      <c r="AF287" s="59"/>
      <c r="AG287" s="59"/>
      <c r="AH287" s="59"/>
      <c r="AI287" s="59"/>
      <c r="AJ287" s="59"/>
      <c r="AK287" s="59"/>
      <c r="AL287" s="59"/>
      <c r="AM287" s="59"/>
      <c r="AN287" s="59"/>
      <c r="AO287" s="59"/>
      <c r="AP287" s="59"/>
      <c r="AQ287" s="59"/>
      <c r="AR287" s="59"/>
      <c r="AS287" s="59"/>
      <c r="AT287" s="59"/>
      <c r="AU287" s="59"/>
      <c r="AV287" s="59"/>
      <c r="AW287" s="59"/>
      <c r="AX287" s="59"/>
      <c r="AY287" s="59"/>
      <c r="AZ287" s="59"/>
      <c r="BA287" s="59"/>
      <c r="BB287" s="59"/>
      <c r="BC287" s="59"/>
      <c r="BD287" s="59"/>
      <c r="BE287" s="59"/>
      <c r="BF287" s="59"/>
      <c r="BG287" s="59"/>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row>
    <row r="288" spans="1:81" s="60" customFormat="1" ht="15.75">
      <c r="A288" s="61">
        <v>70</v>
      </c>
      <c r="B288" s="70" t="s">
        <v>460</v>
      </c>
      <c r="C288" s="65" t="s">
        <v>461</v>
      </c>
      <c r="D288" s="61" t="s">
        <v>15</v>
      </c>
      <c r="E288" s="57">
        <v>40</v>
      </c>
      <c r="F288" s="57">
        <v>63</v>
      </c>
      <c r="G288" s="63">
        <f t="shared" si="32"/>
        <v>15.75</v>
      </c>
      <c r="H288" s="63">
        <f t="shared" si="32"/>
        <v>15.75</v>
      </c>
      <c r="I288" s="63">
        <f t="shared" si="32"/>
        <v>15.75</v>
      </c>
      <c r="J288" s="63">
        <f t="shared" si="32"/>
        <v>15.75</v>
      </c>
      <c r="K288" s="58"/>
      <c r="L288" s="58"/>
      <c r="M288" s="58"/>
      <c r="N288" s="58"/>
      <c r="O288" s="58"/>
      <c r="P288" s="58"/>
      <c r="Q288" s="58"/>
      <c r="R288" s="58"/>
      <c r="S288" s="59"/>
      <c r="T288" s="59"/>
      <c r="U288" s="59"/>
      <c r="V288" s="59"/>
      <c r="W288" s="59"/>
      <c r="X288" s="59"/>
      <c r="Y288" s="59"/>
      <c r="Z288" s="59"/>
      <c r="AA288" s="59"/>
      <c r="AB288" s="59"/>
      <c r="AC288" s="59"/>
      <c r="AD288" s="59"/>
      <c r="AE288" s="59"/>
      <c r="AF288" s="59"/>
      <c r="AG288" s="59"/>
      <c r="AH288" s="59"/>
      <c r="AI288" s="59"/>
      <c r="AJ288" s="59"/>
      <c r="AK288" s="59"/>
      <c r="AL288" s="59"/>
      <c r="AM288" s="59"/>
      <c r="AN288" s="59"/>
      <c r="AO288" s="59"/>
      <c r="AP288" s="59"/>
      <c r="AQ288" s="59"/>
      <c r="AR288" s="59"/>
      <c r="AS288" s="59"/>
      <c r="AT288" s="59"/>
      <c r="AU288" s="59"/>
      <c r="AV288" s="59"/>
      <c r="AW288" s="59"/>
      <c r="AX288" s="59"/>
      <c r="AY288" s="59"/>
      <c r="AZ288" s="59"/>
      <c r="BA288" s="59"/>
      <c r="BB288" s="59"/>
      <c r="BC288" s="59"/>
      <c r="BD288" s="59"/>
      <c r="BE288" s="59"/>
      <c r="BF288" s="59"/>
      <c r="BG288" s="59"/>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row>
    <row r="289" spans="1:81" s="60" customFormat="1" ht="15.75">
      <c r="A289" s="61">
        <v>71</v>
      </c>
      <c r="B289" s="70" t="s">
        <v>462</v>
      </c>
      <c r="C289" s="65" t="s">
        <v>463</v>
      </c>
      <c r="D289" s="61" t="s">
        <v>15</v>
      </c>
      <c r="E289" s="57">
        <v>119</v>
      </c>
      <c r="F289" s="57">
        <v>164</v>
      </c>
      <c r="G289" s="63">
        <f t="shared" si="32"/>
        <v>41</v>
      </c>
      <c r="H289" s="63">
        <f t="shared" si="32"/>
        <v>41</v>
      </c>
      <c r="I289" s="63">
        <f t="shared" si="32"/>
        <v>41</v>
      </c>
      <c r="J289" s="63">
        <f t="shared" si="32"/>
        <v>41</v>
      </c>
      <c r="K289" s="58"/>
      <c r="L289" s="58"/>
      <c r="M289" s="58"/>
      <c r="N289" s="58"/>
      <c r="O289" s="58"/>
      <c r="P289" s="58"/>
      <c r="Q289" s="58"/>
      <c r="R289" s="58"/>
      <c r="S289" s="59"/>
      <c r="T289" s="59"/>
      <c r="U289" s="59"/>
      <c r="V289" s="59"/>
      <c r="W289" s="59"/>
      <c r="X289" s="59"/>
      <c r="Y289" s="59"/>
      <c r="Z289" s="59"/>
      <c r="AA289" s="59"/>
      <c r="AB289" s="59"/>
      <c r="AC289" s="59"/>
      <c r="AD289" s="59"/>
      <c r="AE289" s="59"/>
      <c r="AF289" s="59"/>
      <c r="AG289" s="59"/>
      <c r="AH289" s="59"/>
      <c r="AI289" s="59"/>
      <c r="AJ289" s="59"/>
      <c r="AK289" s="59"/>
      <c r="AL289" s="59"/>
      <c r="AM289" s="59"/>
      <c r="AN289" s="59"/>
      <c r="AO289" s="59"/>
      <c r="AP289" s="59"/>
      <c r="AQ289" s="59"/>
      <c r="AR289" s="59"/>
      <c r="AS289" s="59"/>
      <c r="AT289" s="59"/>
      <c r="AU289" s="59"/>
      <c r="AV289" s="59"/>
      <c r="AW289" s="59"/>
      <c r="AX289" s="59"/>
      <c r="AY289" s="59"/>
      <c r="AZ289" s="59"/>
      <c r="BA289" s="59"/>
      <c r="BB289" s="59"/>
      <c r="BC289" s="59"/>
      <c r="BD289" s="59"/>
      <c r="BE289" s="59"/>
      <c r="BF289" s="59"/>
      <c r="BG289" s="59"/>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row>
    <row r="290" spans="1:81" s="60" customFormat="1" ht="15.75">
      <c r="A290" s="61">
        <v>72</v>
      </c>
      <c r="B290" s="70" t="s">
        <v>464</v>
      </c>
      <c r="C290" s="65" t="s">
        <v>465</v>
      </c>
      <c r="D290" s="61" t="s">
        <v>15</v>
      </c>
      <c r="E290" s="57">
        <v>1358</v>
      </c>
      <c r="F290" s="57">
        <v>1086</v>
      </c>
      <c r="G290" s="63">
        <f t="shared" si="32"/>
        <v>271.5</v>
      </c>
      <c r="H290" s="63">
        <f t="shared" si="32"/>
        <v>271.5</v>
      </c>
      <c r="I290" s="63">
        <f t="shared" si="32"/>
        <v>271.5</v>
      </c>
      <c r="J290" s="63">
        <f t="shared" si="32"/>
        <v>271.5</v>
      </c>
      <c r="K290" s="58"/>
      <c r="L290" s="58"/>
      <c r="M290" s="58"/>
      <c r="N290" s="58"/>
      <c r="O290" s="58"/>
      <c r="P290" s="58"/>
      <c r="Q290" s="58"/>
      <c r="R290" s="58"/>
      <c r="S290" s="59"/>
      <c r="T290" s="59"/>
      <c r="U290" s="59"/>
      <c r="V290" s="59"/>
      <c r="W290" s="59"/>
      <c r="X290" s="59"/>
      <c r="Y290" s="59"/>
      <c r="Z290" s="59"/>
      <c r="AA290" s="59"/>
      <c r="AB290" s="59"/>
      <c r="AC290" s="59"/>
      <c r="AD290" s="59"/>
      <c r="AE290" s="59"/>
      <c r="AF290" s="59"/>
      <c r="AG290" s="59"/>
      <c r="AH290" s="59"/>
      <c r="AI290" s="59"/>
      <c r="AJ290" s="59"/>
      <c r="AK290" s="59"/>
      <c r="AL290" s="59"/>
      <c r="AM290" s="59"/>
      <c r="AN290" s="59"/>
      <c r="AO290" s="59"/>
      <c r="AP290" s="59"/>
      <c r="AQ290" s="59"/>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row>
    <row r="291" spans="1:81" s="60" customFormat="1" ht="15.75">
      <c r="A291" s="61">
        <v>73</v>
      </c>
      <c r="B291" s="70" t="s">
        <v>466</v>
      </c>
      <c r="C291" s="65" t="s">
        <v>467</v>
      </c>
      <c r="D291" s="61" t="s">
        <v>15</v>
      </c>
      <c r="E291" s="57">
        <v>0</v>
      </c>
      <c r="F291" s="57">
        <v>50</v>
      </c>
      <c r="G291" s="63">
        <f t="shared" si="32"/>
        <v>12.5</v>
      </c>
      <c r="H291" s="63">
        <f t="shared" si="32"/>
        <v>12.5</v>
      </c>
      <c r="I291" s="63">
        <f t="shared" si="32"/>
        <v>12.5</v>
      </c>
      <c r="J291" s="63">
        <f t="shared" si="32"/>
        <v>12.5</v>
      </c>
      <c r="K291" s="58"/>
      <c r="L291" s="58"/>
      <c r="M291" s="58"/>
      <c r="N291" s="58"/>
      <c r="O291" s="58"/>
      <c r="P291" s="58"/>
      <c r="Q291" s="58"/>
      <c r="R291" s="58"/>
      <c r="S291" s="59"/>
      <c r="T291" s="59"/>
      <c r="U291" s="59"/>
      <c r="V291" s="59"/>
      <c r="W291" s="59"/>
      <c r="X291" s="59"/>
      <c r="Y291" s="59"/>
      <c r="Z291" s="59"/>
      <c r="AA291" s="59"/>
      <c r="AB291" s="59"/>
      <c r="AC291" s="59"/>
      <c r="AD291" s="59"/>
      <c r="AE291" s="59"/>
      <c r="AF291" s="59"/>
      <c r="AG291" s="59"/>
      <c r="AH291" s="59"/>
      <c r="AI291" s="59"/>
      <c r="AJ291" s="59"/>
      <c r="AK291" s="59"/>
      <c r="AL291" s="59"/>
      <c r="AM291" s="59"/>
      <c r="AN291" s="59"/>
      <c r="AO291" s="59"/>
      <c r="AP291" s="59"/>
      <c r="AQ291" s="59"/>
      <c r="AR291" s="59"/>
      <c r="AS291" s="59"/>
      <c r="AT291" s="59"/>
      <c r="AU291" s="59"/>
      <c r="AV291" s="59"/>
      <c r="AW291" s="59"/>
      <c r="AX291" s="59"/>
      <c r="AY291" s="59"/>
      <c r="AZ291" s="59"/>
      <c r="BA291" s="59"/>
      <c r="BB291" s="59"/>
      <c r="BC291" s="59"/>
      <c r="BD291" s="59"/>
      <c r="BE291" s="59"/>
      <c r="BF291" s="59"/>
      <c r="BG291" s="59"/>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row>
    <row r="292" spans="1:81" s="60" customFormat="1" ht="15.75">
      <c r="A292" s="61">
        <v>74</v>
      </c>
      <c r="B292" s="238" t="s">
        <v>2464</v>
      </c>
      <c r="C292" s="240" t="s">
        <v>2469</v>
      </c>
      <c r="D292" s="240"/>
      <c r="E292" s="272"/>
      <c r="F292" s="57">
        <v>100</v>
      </c>
      <c r="G292" s="63">
        <v>100</v>
      </c>
      <c r="H292" s="239"/>
      <c r="I292" s="239"/>
      <c r="J292" s="239"/>
      <c r="K292" s="58"/>
      <c r="L292" s="58"/>
      <c r="M292" s="58"/>
      <c r="N292" s="58"/>
      <c r="O292" s="58"/>
      <c r="P292" s="58"/>
      <c r="Q292" s="58"/>
      <c r="R292" s="58"/>
      <c r="S292" s="59"/>
      <c r="T292" s="59"/>
      <c r="U292" s="59"/>
      <c r="V292" s="59"/>
      <c r="W292" s="59"/>
      <c r="X292" s="59"/>
      <c r="Y292" s="59"/>
      <c r="Z292" s="59"/>
      <c r="AA292" s="59"/>
      <c r="AB292" s="59"/>
      <c r="AC292" s="59"/>
      <c r="AD292" s="59"/>
      <c r="AE292" s="59"/>
      <c r="AF292" s="59"/>
      <c r="AG292" s="59"/>
      <c r="AH292" s="59"/>
      <c r="AI292" s="59"/>
      <c r="AJ292" s="59"/>
      <c r="AK292" s="59"/>
      <c r="AL292" s="59"/>
      <c r="AM292" s="59"/>
      <c r="AN292" s="59"/>
      <c r="AO292" s="59"/>
      <c r="AP292" s="59"/>
      <c r="AQ292" s="59"/>
      <c r="AR292" s="59"/>
      <c r="AS292" s="59"/>
      <c r="AT292" s="59"/>
      <c r="AU292" s="59"/>
      <c r="AV292" s="59"/>
      <c r="AW292" s="59"/>
      <c r="AX292" s="59"/>
      <c r="AY292" s="59"/>
      <c r="AZ292" s="59"/>
      <c r="BA292" s="59"/>
      <c r="BB292" s="59"/>
      <c r="BC292" s="59"/>
      <c r="BD292" s="59"/>
      <c r="BE292" s="59"/>
      <c r="BF292" s="59"/>
      <c r="BG292" s="59"/>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row>
    <row r="293" spans="1:81" s="60" customFormat="1" ht="15.75">
      <c r="A293" s="61">
        <v>75</v>
      </c>
      <c r="B293" s="238" t="s">
        <v>2465</v>
      </c>
      <c r="C293" s="240" t="s">
        <v>2470</v>
      </c>
      <c r="D293" s="240"/>
      <c r="E293" s="272"/>
      <c r="F293" s="57">
        <v>50</v>
      </c>
      <c r="G293" s="63">
        <v>50</v>
      </c>
      <c r="H293" s="239"/>
      <c r="I293" s="239"/>
      <c r="J293" s="239"/>
      <c r="K293" s="58"/>
      <c r="L293" s="58"/>
      <c r="M293" s="58"/>
      <c r="N293" s="58"/>
      <c r="O293" s="58"/>
      <c r="P293" s="58"/>
      <c r="Q293" s="58"/>
      <c r="R293" s="58"/>
      <c r="S293" s="59"/>
      <c r="T293" s="59"/>
      <c r="U293" s="59"/>
      <c r="V293" s="59"/>
      <c r="W293" s="59"/>
      <c r="X293" s="59"/>
      <c r="Y293" s="59"/>
      <c r="Z293" s="59"/>
      <c r="AA293" s="59"/>
      <c r="AB293" s="59"/>
      <c r="AC293" s="59"/>
      <c r="AD293" s="59"/>
      <c r="AE293" s="59"/>
      <c r="AF293" s="59"/>
      <c r="AG293" s="59"/>
      <c r="AH293" s="59"/>
      <c r="AI293" s="59"/>
      <c r="AJ293" s="59"/>
      <c r="AK293" s="59"/>
      <c r="AL293" s="59"/>
      <c r="AM293" s="59"/>
      <c r="AN293" s="59"/>
      <c r="AO293" s="59"/>
      <c r="AP293" s="59"/>
      <c r="AQ293" s="59"/>
      <c r="AR293" s="59"/>
      <c r="AS293" s="59"/>
      <c r="AT293" s="59"/>
      <c r="AU293" s="59"/>
      <c r="AV293" s="59"/>
      <c r="AW293" s="59"/>
      <c r="AX293" s="59"/>
      <c r="AY293" s="59"/>
      <c r="AZ293" s="59"/>
      <c r="BA293" s="59"/>
      <c r="BB293" s="59"/>
      <c r="BC293" s="59"/>
      <c r="BD293" s="59"/>
      <c r="BE293" s="59"/>
      <c r="BF293" s="59"/>
      <c r="BG293" s="59"/>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row>
    <row r="294" spans="1:81" s="60" customFormat="1" ht="15.75">
      <c r="A294" s="61">
        <v>76</v>
      </c>
      <c r="B294" s="238" t="s">
        <v>2466</v>
      </c>
      <c r="C294" s="240" t="s">
        <v>2471</v>
      </c>
      <c r="D294" s="240"/>
      <c r="E294" s="272"/>
      <c r="F294" s="57">
        <v>50</v>
      </c>
      <c r="G294" s="63">
        <v>50</v>
      </c>
      <c r="H294" s="239"/>
      <c r="I294" s="239"/>
      <c r="J294" s="239"/>
      <c r="K294" s="58"/>
      <c r="L294" s="58"/>
      <c r="M294" s="58"/>
      <c r="N294" s="58"/>
      <c r="O294" s="58"/>
      <c r="P294" s="58"/>
      <c r="Q294" s="58"/>
      <c r="R294" s="58"/>
      <c r="S294" s="59"/>
      <c r="T294" s="59"/>
      <c r="U294" s="59"/>
      <c r="V294" s="59"/>
      <c r="W294" s="59"/>
      <c r="X294" s="59"/>
      <c r="Y294" s="59"/>
      <c r="Z294" s="59"/>
      <c r="AA294" s="59"/>
      <c r="AB294" s="59"/>
      <c r="AC294" s="59"/>
      <c r="AD294" s="59"/>
      <c r="AE294" s="59"/>
      <c r="AF294" s="59"/>
      <c r="AG294" s="59"/>
      <c r="AH294" s="59"/>
      <c r="AI294" s="59"/>
      <c r="AJ294" s="59"/>
      <c r="AK294" s="59"/>
      <c r="AL294" s="59"/>
      <c r="AM294" s="59"/>
      <c r="AN294" s="59"/>
      <c r="AO294" s="59"/>
      <c r="AP294" s="59"/>
      <c r="AQ294" s="59"/>
      <c r="AR294" s="59"/>
      <c r="AS294" s="59"/>
      <c r="AT294" s="59"/>
      <c r="AU294" s="59"/>
      <c r="AV294" s="59"/>
      <c r="AW294" s="59"/>
      <c r="AX294" s="59"/>
      <c r="AY294" s="59"/>
      <c r="AZ294" s="59"/>
      <c r="BA294" s="59"/>
      <c r="BB294" s="59"/>
      <c r="BC294" s="59"/>
      <c r="BD294" s="59"/>
      <c r="BE294" s="59"/>
      <c r="BF294" s="59"/>
      <c r="BG294" s="59"/>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row>
    <row r="295" spans="1:81" s="60" customFormat="1" ht="15.75">
      <c r="A295" s="61">
        <v>77</v>
      </c>
      <c r="B295" s="238" t="s">
        <v>2467</v>
      </c>
      <c r="C295" s="240" t="s">
        <v>2472</v>
      </c>
      <c r="D295" s="240"/>
      <c r="E295" s="272"/>
      <c r="F295" s="57">
        <v>50</v>
      </c>
      <c r="G295" s="63">
        <v>50</v>
      </c>
      <c r="H295" s="239"/>
      <c r="I295" s="239"/>
      <c r="J295" s="239"/>
      <c r="K295" s="58"/>
      <c r="L295" s="58"/>
      <c r="M295" s="58"/>
      <c r="N295" s="58"/>
      <c r="O295" s="58"/>
      <c r="P295" s="58"/>
      <c r="Q295" s="58"/>
      <c r="R295" s="58"/>
      <c r="S295" s="59"/>
      <c r="T295" s="59"/>
      <c r="U295" s="59"/>
      <c r="V295" s="59"/>
      <c r="W295" s="59"/>
      <c r="X295" s="59"/>
      <c r="Y295" s="59"/>
      <c r="Z295" s="59"/>
      <c r="AA295" s="59"/>
      <c r="AB295" s="59"/>
      <c r="AC295" s="59"/>
      <c r="AD295" s="59"/>
      <c r="AE295" s="59"/>
      <c r="AF295" s="59"/>
      <c r="AG295" s="59"/>
      <c r="AH295" s="59"/>
      <c r="AI295" s="59"/>
      <c r="AJ295" s="59"/>
      <c r="AK295" s="59"/>
      <c r="AL295" s="59"/>
      <c r="AM295" s="59"/>
      <c r="AN295" s="59"/>
      <c r="AO295" s="59"/>
      <c r="AP295" s="59"/>
      <c r="AQ295" s="59"/>
      <c r="AR295" s="59"/>
      <c r="AS295" s="59"/>
      <c r="AT295" s="59"/>
      <c r="AU295" s="59"/>
      <c r="AV295" s="59"/>
      <c r="AW295" s="59"/>
      <c r="AX295" s="59"/>
      <c r="AY295" s="59"/>
      <c r="AZ295" s="59"/>
      <c r="BA295" s="59"/>
      <c r="BB295" s="59"/>
      <c r="BC295" s="59"/>
      <c r="BD295" s="59"/>
      <c r="BE295" s="59"/>
      <c r="BF295" s="59"/>
      <c r="BG295" s="59"/>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row>
    <row r="296" spans="1:81" s="60" customFormat="1" ht="15.75">
      <c r="A296" s="61">
        <v>78</v>
      </c>
      <c r="B296" s="238" t="s">
        <v>2468</v>
      </c>
      <c r="C296" s="240" t="s">
        <v>2473</v>
      </c>
      <c r="D296" s="240"/>
      <c r="E296" s="272"/>
      <c r="F296" s="57">
        <v>50</v>
      </c>
      <c r="G296" s="63">
        <v>50</v>
      </c>
      <c r="H296" s="239"/>
      <c r="I296" s="239"/>
      <c r="J296" s="239"/>
      <c r="K296" s="58"/>
      <c r="L296" s="58"/>
      <c r="M296" s="58"/>
      <c r="N296" s="58"/>
      <c r="O296" s="58"/>
      <c r="P296" s="58"/>
      <c r="Q296" s="58"/>
      <c r="R296" s="58"/>
      <c r="S296" s="59"/>
      <c r="T296" s="59"/>
      <c r="U296" s="59"/>
      <c r="V296" s="59"/>
      <c r="W296" s="59"/>
      <c r="X296" s="59"/>
      <c r="Y296" s="59"/>
      <c r="Z296" s="59"/>
      <c r="AA296" s="59"/>
      <c r="AB296" s="59"/>
      <c r="AC296" s="59"/>
      <c r="AD296" s="59"/>
      <c r="AE296" s="59"/>
      <c r="AF296" s="59"/>
      <c r="AG296" s="59"/>
      <c r="AH296" s="59"/>
      <c r="AI296" s="59"/>
      <c r="AJ296" s="59"/>
      <c r="AK296" s="59"/>
      <c r="AL296" s="59"/>
      <c r="AM296" s="59"/>
      <c r="AN296" s="59"/>
      <c r="AO296" s="59"/>
      <c r="AP296" s="59"/>
      <c r="AQ296" s="59"/>
      <c r="AR296" s="59"/>
      <c r="AS296" s="59"/>
      <c r="AT296" s="59"/>
      <c r="AU296" s="59"/>
      <c r="AV296" s="59"/>
      <c r="AW296" s="59"/>
      <c r="AX296" s="59"/>
      <c r="AY296" s="59"/>
      <c r="AZ296" s="59"/>
      <c r="BA296" s="59"/>
      <c r="BB296" s="59"/>
      <c r="BC296" s="59"/>
      <c r="BD296" s="59"/>
      <c r="BE296" s="59"/>
      <c r="BF296" s="59"/>
      <c r="BG296" s="59"/>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row>
    <row r="297" spans="1:81" s="60" customFormat="1" ht="15.75">
      <c r="A297" s="259" t="s">
        <v>468</v>
      </c>
      <c r="B297" s="260"/>
      <c r="C297" s="260"/>
      <c r="D297" s="260"/>
      <c r="E297" s="260"/>
      <c r="F297" s="260"/>
      <c r="G297" s="260"/>
      <c r="H297" s="260"/>
      <c r="I297" s="260"/>
      <c r="J297" s="260"/>
      <c r="K297" s="58"/>
      <c r="L297" s="58"/>
      <c r="M297" s="58"/>
      <c r="N297" s="58"/>
      <c r="O297" s="58"/>
      <c r="P297" s="58"/>
      <c r="Q297" s="58"/>
      <c r="R297" s="58"/>
      <c r="S297" s="59"/>
      <c r="T297" s="59"/>
      <c r="U297" s="59"/>
      <c r="V297" s="59"/>
      <c r="W297" s="59"/>
      <c r="X297" s="59"/>
      <c r="Y297" s="59"/>
      <c r="Z297" s="59"/>
      <c r="AA297" s="59"/>
      <c r="AB297" s="59"/>
      <c r="AC297" s="59"/>
      <c r="AD297" s="59"/>
      <c r="AE297" s="59"/>
      <c r="AF297" s="59"/>
      <c r="AG297" s="59"/>
      <c r="AH297" s="59"/>
      <c r="AI297" s="59"/>
      <c r="AJ297" s="59"/>
      <c r="AK297" s="59"/>
      <c r="AL297" s="59"/>
      <c r="AM297" s="59"/>
      <c r="AN297" s="59"/>
      <c r="AO297" s="59"/>
      <c r="AP297" s="59"/>
      <c r="AQ297" s="59"/>
      <c r="AR297" s="59"/>
      <c r="AS297" s="59"/>
      <c r="AT297" s="59"/>
      <c r="AU297" s="59"/>
      <c r="AV297" s="59"/>
      <c r="AW297" s="59"/>
      <c r="AX297" s="59"/>
      <c r="AY297" s="59"/>
      <c r="AZ297" s="59"/>
      <c r="BA297" s="59"/>
      <c r="BB297" s="59"/>
      <c r="BC297" s="59"/>
      <c r="BD297" s="59"/>
      <c r="BE297" s="59"/>
      <c r="BF297" s="59"/>
      <c r="BG297" s="59"/>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row>
    <row r="298" spans="1:81" s="60" customFormat="1" ht="15.75">
      <c r="A298" s="65">
        <v>79</v>
      </c>
      <c r="B298" s="70" t="s">
        <v>469</v>
      </c>
      <c r="C298" s="65" t="s">
        <v>470</v>
      </c>
      <c r="D298" s="61" t="s">
        <v>15</v>
      </c>
      <c r="E298" s="57">
        <v>7</v>
      </c>
      <c r="F298" s="57">
        <v>3</v>
      </c>
      <c r="G298" s="63">
        <v>3</v>
      </c>
      <c r="H298" s="63"/>
      <c r="I298" s="64"/>
      <c r="J298" s="64"/>
      <c r="K298" s="58"/>
      <c r="L298" s="58"/>
      <c r="M298" s="58"/>
      <c r="N298" s="58"/>
      <c r="O298" s="58"/>
      <c r="P298" s="58"/>
      <c r="Q298" s="58"/>
      <c r="R298" s="58"/>
      <c r="S298" s="59"/>
      <c r="T298" s="59"/>
      <c r="U298" s="59"/>
      <c r="V298" s="59"/>
      <c r="W298" s="59"/>
      <c r="X298" s="59"/>
      <c r="Y298" s="59"/>
      <c r="Z298" s="59"/>
      <c r="AA298" s="59"/>
      <c r="AB298" s="59"/>
      <c r="AC298" s="59"/>
      <c r="AD298" s="59"/>
      <c r="AE298" s="59"/>
      <c r="AF298" s="59"/>
      <c r="AG298" s="59"/>
      <c r="AH298" s="59"/>
      <c r="AI298" s="59"/>
      <c r="AJ298" s="59"/>
      <c r="AK298" s="59"/>
      <c r="AL298" s="59"/>
      <c r="AM298" s="59"/>
      <c r="AN298" s="59"/>
      <c r="AO298" s="59"/>
      <c r="AP298" s="59"/>
      <c r="AQ298" s="59"/>
      <c r="AR298" s="59"/>
      <c r="AS298" s="59"/>
      <c r="AT298" s="59"/>
      <c r="AU298" s="59"/>
      <c r="AV298" s="59"/>
      <c r="AW298" s="59"/>
      <c r="AX298" s="59"/>
      <c r="AY298" s="59"/>
      <c r="AZ298" s="59"/>
      <c r="BA298" s="59"/>
      <c r="BB298" s="59"/>
      <c r="BC298" s="59"/>
      <c r="BD298" s="59"/>
      <c r="BE298" s="59"/>
      <c r="BF298" s="59"/>
      <c r="BG298" s="59"/>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row>
    <row r="299" spans="1:81" s="60" customFormat="1" ht="15.75">
      <c r="A299" s="65">
        <v>80</v>
      </c>
      <c r="B299" s="70" t="s">
        <v>471</v>
      </c>
      <c r="C299" s="65" t="s">
        <v>472</v>
      </c>
      <c r="D299" s="61" t="s">
        <v>15</v>
      </c>
      <c r="E299" s="57">
        <v>8</v>
      </c>
      <c r="F299" s="57">
        <v>2</v>
      </c>
      <c r="G299" s="63">
        <v>2</v>
      </c>
      <c r="H299" s="63"/>
      <c r="I299" s="64"/>
      <c r="J299" s="64"/>
      <c r="K299" s="58"/>
      <c r="L299" s="58"/>
      <c r="M299" s="58"/>
      <c r="N299" s="58"/>
      <c r="O299" s="58"/>
      <c r="P299" s="58"/>
      <c r="Q299" s="58"/>
      <c r="R299" s="58"/>
      <c r="S299" s="59"/>
      <c r="T299" s="59"/>
      <c r="U299" s="59"/>
      <c r="V299" s="59"/>
      <c r="W299" s="59"/>
      <c r="X299" s="59"/>
      <c r="Y299" s="59"/>
      <c r="Z299" s="59"/>
      <c r="AA299" s="59"/>
      <c r="AB299" s="59"/>
      <c r="AC299" s="59"/>
      <c r="AD299" s="59"/>
      <c r="AE299" s="59"/>
      <c r="AF299" s="59"/>
      <c r="AG299" s="59"/>
      <c r="AH299" s="59"/>
      <c r="AI299" s="59"/>
      <c r="AJ299" s="59"/>
      <c r="AK299" s="59"/>
      <c r="AL299" s="59"/>
      <c r="AM299" s="59"/>
      <c r="AN299" s="59"/>
      <c r="AO299" s="59"/>
      <c r="AP299" s="59"/>
      <c r="AQ299" s="59"/>
      <c r="AR299" s="59"/>
      <c r="AS299" s="59"/>
      <c r="AT299" s="59"/>
      <c r="AU299" s="59"/>
      <c r="AV299" s="59"/>
      <c r="AW299" s="59"/>
      <c r="AX299" s="59"/>
      <c r="AY299" s="59"/>
      <c r="AZ299" s="59"/>
      <c r="BA299" s="59"/>
      <c r="BB299" s="59"/>
      <c r="BC299" s="59"/>
      <c r="BD299" s="59"/>
      <c r="BE299" s="59"/>
      <c r="BF299" s="59"/>
      <c r="BG299" s="59"/>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row>
    <row r="300" spans="1:81" s="60" customFormat="1" ht="31.5">
      <c r="A300" s="65">
        <v>81</v>
      </c>
      <c r="B300" s="74" t="s">
        <v>473</v>
      </c>
      <c r="C300" s="65" t="s">
        <v>474</v>
      </c>
      <c r="D300" s="61" t="s">
        <v>15</v>
      </c>
      <c r="E300" s="57">
        <v>8</v>
      </c>
      <c r="F300" s="57">
        <v>2</v>
      </c>
      <c r="G300" s="63">
        <v>2</v>
      </c>
      <c r="H300" s="63"/>
      <c r="I300" s="64"/>
      <c r="J300" s="64"/>
      <c r="K300" s="58"/>
      <c r="L300" s="58"/>
      <c r="M300" s="58"/>
      <c r="N300" s="58"/>
      <c r="O300" s="58"/>
      <c r="P300" s="58"/>
      <c r="Q300" s="58"/>
      <c r="R300" s="58"/>
      <c r="S300" s="59"/>
      <c r="T300" s="59"/>
      <c r="U300" s="59"/>
      <c r="V300" s="59"/>
      <c r="W300" s="59"/>
      <c r="X300" s="59"/>
      <c r="Y300" s="59"/>
      <c r="Z300" s="59"/>
      <c r="AA300" s="59"/>
      <c r="AB300" s="59"/>
      <c r="AC300" s="59"/>
      <c r="AD300" s="59"/>
      <c r="AE300" s="59"/>
      <c r="AF300" s="59"/>
      <c r="AG300" s="59"/>
      <c r="AH300" s="59"/>
      <c r="AI300" s="59"/>
      <c r="AJ300" s="59"/>
      <c r="AK300" s="59"/>
      <c r="AL300" s="59"/>
      <c r="AM300" s="59"/>
      <c r="AN300" s="59"/>
      <c r="AO300" s="59"/>
      <c r="AP300" s="59"/>
      <c r="AQ300" s="59"/>
      <c r="AR300" s="59"/>
      <c r="AS300" s="59"/>
      <c r="AT300" s="59"/>
      <c r="AU300" s="59"/>
      <c r="AV300" s="59"/>
      <c r="AW300" s="59"/>
      <c r="AX300" s="59"/>
      <c r="AY300" s="59"/>
      <c r="AZ300" s="59"/>
      <c r="BA300" s="59"/>
      <c r="BB300" s="59"/>
      <c r="BC300" s="59"/>
      <c r="BD300" s="59"/>
      <c r="BE300" s="59"/>
      <c r="BF300" s="59"/>
      <c r="BG300" s="59"/>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row>
    <row r="301" spans="1:81" s="60" customFormat="1" ht="15.75">
      <c r="A301" s="65">
        <v>82</v>
      </c>
      <c r="B301" s="70" t="s">
        <v>475</v>
      </c>
      <c r="C301" s="65" t="s">
        <v>476</v>
      </c>
      <c r="D301" s="61" t="s">
        <v>15</v>
      </c>
      <c r="E301" s="57">
        <v>8</v>
      </c>
      <c r="F301" s="57">
        <v>2</v>
      </c>
      <c r="G301" s="63">
        <v>2</v>
      </c>
      <c r="H301" s="63"/>
      <c r="I301" s="64"/>
      <c r="J301" s="64"/>
      <c r="K301" s="58"/>
      <c r="L301" s="58"/>
      <c r="M301" s="58"/>
      <c r="N301" s="58"/>
      <c r="O301" s="58"/>
      <c r="P301" s="58"/>
      <c r="Q301" s="58"/>
      <c r="R301" s="58"/>
      <c r="S301" s="59"/>
      <c r="T301" s="59"/>
      <c r="U301" s="59"/>
      <c r="V301" s="59"/>
      <c r="W301" s="59"/>
      <c r="X301" s="59"/>
      <c r="Y301" s="59"/>
      <c r="Z301" s="59"/>
      <c r="AA301" s="59"/>
      <c r="AB301" s="59"/>
      <c r="AC301" s="59"/>
      <c r="AD301" s="59"/>
      <c r="AE301" s="59"/>
      <c r="AF301" s="59"/>
      <c r="AG301" s="59"/>
      <c r="AH301" s="59"/>
      <c r="AI301" s="59"/>
      <c r="AJ301" s="59"/>
      <c r="AK301" s="59"/>
      <c r="AL301" s="59"/>
      <c r="AM301" s="59"/>
      <c r="AN301" s="59"/>
      <c r="AO301" s="59"/>
      <c r="AP301" s="59"/>
      <c r="AQ301" s="59"/>
      <c r="AR301" s="59"/>
      <c r="AS301" s="59"/>
      <c r="AT301" s="59"/>
      <c r="AU301" s="59"/>
      <c r="AV301" s="59"/>
      <c r="AW301" s="59"/>
      <c r="AX301" s="59"/>
      <c r="AY301" s="59"/>
      <c r="AZ301" s="59"/>
      <c r="BA301" s="59"/>
      <c r="BB301" s="59"/>
      <c r="BC301" s="59"/>
      <c r="BD301" s="59"/>
      <c r="BE301" s="59"/>
      <c r="BF301" s="59"/>
      <c r="BG301" s="59"/>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row>
    <row r="302" spans="1:81" s="60" customFormat="1" ht="15.75">
      <c r="A302" s="65">
        <v>83</v>
      </c>
      <c r="B302" s="70" t="s">
        <v>477</v>
      </c>
      <c r="C302" s="65" t="s">
        <v>478</v>
      </c>
      <c r="D302" s="61" t="s">
        <v>15</v>
      </c>
      <c r="E302" s="57">
        <v>8</v>
      </c>
      <c r="F302" s="57">
        <v>2</v>
      </c>
      <c r="G302" s="63">
        <v>2</v>
      </c>
      <c r="H302" s="63"/>
      <c r="I302" s="64"/>
      <c r="J302" s="64"/>
      <c r="K302" s="58"/>
      <c r="L302" s="58"/>
      <c r="M302" s="58"/>
      <c r="N302" s="58"/>
      <c r="O302" s="58"/>
      <c r="P302" s="58"/>
      <c r="Q302" s="58"/>
      <c r="R302" s="58"/>
      <c r="S302" s="59"/>
      <c r="T302" s="59"/>
      <c r="U302" s="59"/>
      <c r="V302" s="59"/>
      <c r="W302" s="59"/>
      <c r="X302" s="59"/>
      <c r="Y302" s="59"/>
      <c r="Z302" s="59"/>
      <c r="AA302" s="59"/>
      <c r="AB302" s="59"/>
      <c r="AC302" s="59"/>
      <c r="AD302" s="59"/>
      <c r="AE302" s="59"/>
      <c r="AF302" s="59"/>
      <c r="AG302" s="59"/>
      <c r="AH302" s="59"/>
      <c r="AI302" s="59"/>
      <c r="AJ302" s="59"/>
      <c r="AK302" s="59"/>
      <c r="AL302" s="59"/>
      <c r="AM302" s="59"/>
      <c r="AN302" s="59"/>
      <c r="AO302" s="59"/>
      <c r="AP302" s="59"/>
      <c r="AQ302" s="59"/>
      <c r="AR302" s="59"/>
      <c r="AS302" s="59"/>
      <c r="AT302" s="59"/>
      <c r="AU302" s="59"/>
      <c r="AV302" s="59"/>
      <c r="AW302" s="59"/>
      <c r="AX302" s="59"/>
      <c r="AY302" s="59"/>
      <c r="AZ302" s="59"/>
      <c r="BA302" s="59"/>
      <c r="BB302" s="59"/>
      <c r="BC302" s="59"/>
      <c r="BD302" s="59"/>
      <c r="BE302" s="59"/>
      <c r="BF302" s="59"/>
      <c r="BG302" s="59"/>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row>
    <row r="303" spans="1:81" s="60" customFormat="1" ht="15.75">
      <c r="A303" s="65">
        <v>84</v>
      </c>
      <c r="B303" s="70" t="s">
        <v>471</v>
      </c>
      <c r="C303" s="65" t="s">
        <v>479</v>
      </c>
      <c r="D303" s="61" t="s">
        <v>15</v>
      </c>
      <c r="E303" s="57">
        <v>8</v>
      </c>
      <c r="F303" s="57">
        <v>2</v>
      </c>
      <c r="G303" s="63">
        <v>2</v>
      </c>
      <c r="H303" s="63"/>
      <c r="I303" s="64"/>
      <c r="J303" s="64"/>
      <c r="K303" s="58"/>
      <c r="L303" s="58"/>
      <c r="M303" s="58"/>
      <c r="N303" s="58"/>
      <c r="O303" s="58"/>
      <c r="P303" s="58"/>
      <c r="Q303" s="58"/>
      <c r="R303" s="58"/>
      <c r="S303" s="59"/>
      <c r="T303" s="59"/>
      <c r="U303" s="59"/>
      <c r="V303" s="59"/>
      <c r="W303" s="59"/>
      <c r="X303" s="59"/>
      <c r="Y303" s="59"/>
      <c r="Z303" s="59"/>
      <c r="AA303" s="59"/>
      <c r="AB303" s="59"/>
      <c r="AC303" s="59"/>
      <c r="AD303" s="59"/>
      <c r="AE303" s="59"/>
      <c r="AF303" s="59"/>
      <c r="AG303" s="59"/>
      <c r="AH303" s="59"/>
      <c r="AI303" s="59"/>
      <c r="AJ303" s="59"/>
      <c r="AK303" s="59"/>
      <c r="AL303" s="59"/>
      <c r="AM303" s="59"/>
      <c r="AN303" s="59"/>
      <c r="AO303" s="59"/>
      <c r="AP303" s="59"/>
      <c r="AQ303" s="59"/>
      <c r="AR303" s="59"/>
      <c r="AS303" s="59"/>
      <c r="AT303" s="59"/>
      <c r="AU303" s="59"/>
      <c r="AV303" s="59"/>
      <c r="AW303" s="59"/>
      <c r="AX303" s="59"/>
      <c r="AY303" s="59"/>
      <c r="AZ303" s="59"/>
      <c r="BA303" s="59"/>
      <c r="BB303" s="59"/>
      <c r="BC303" s="59"/>
      <c r="BD303" s="59"/>
      <c r="BE303" s="59"/>
      <c r="BF303" s="59"/>
      <c r="BG303" s="59"/>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row>
    <row r="304" spans="1:81" s="60" customFormat="1" ht="31.5">
      <c r="A304" s="65">
        <v>85</v>
      </c>
      <c r="B304" s="74" t="s">
        <v>480</v>
      </c>
      <c r="C304" s="65" t="s">
        <v>481</v>
      </c>
      <c r="D304" s="61" t="s">
        <v>15</v>
      </c>
      <c r="E304" s="57">
        <v>8</v>
      </c>
      <c r="F304" s="57">
        <v>2</v>
      </c>
      <c r="G304" s="63">
        <v>2</v>
      </c>
      <c r="H304" s="63"/>
      <c r="I304" s="64"/>
      <c r="J304" s="64"/>
      <c r="K304" s="58"/>
      <c r="L304" s="58"/>
      <c r="M304" s="58"/>
      <c r="N304" s="58"/>
      <c r="O304" s="58"/>
      <c r="P304" s="58"/>
      <c r="Q304" s="58"/>
      <c r="R304" s="58"/>
      <c r="S304" s="59"/>
      <c r="T304" s="59"/>
      <c r="U304" s="59"/>
      <c r="V304" s="59"/>
      <c r="W304" s="59"/>
      <c r="X304" s="59"/>
      <c r="Y304" s="59"/>
      <c r="Z304" s="59"/>
      <c r="AA304" s="59"/>
      <c r="AB304" s="59"/>
      <c r="AC304" s="59"/>
      <c r="AD304" s="59"/>
      <c r="AE304" s="59"/>
      <c r="AF304" s="59"/>
      <c r="AG304" s="59"/>
      <c r="AH304" s="59"/>
      <c r="AI304" s="59"/>
      <c r="AJ304" s="59"/>
      <c r="AK304" s="59"/>
      <c r="AL304" s="59"/>
      <c r="AM304" s="59"/>
      <c r="AN304" s="59"/>
      <c r="AO304" s="59"/>
      <c r="AP304" s="59"/>
      <c r="AQ304" s="59"/>
      <c r="AR304" s="59"/>
      <c r="AS304" s="59"/>
      <c r="AT304" s="59"/>
      <c r="AU304" s="59"/>
      <c r="AV304" s="59"/>
      <c r="AW304" s="59"/>
      <c r="AX304" s="59"/>
      <c r="AY304" s="59"/>
      <c r="AZ304" s="59"/>
      <c r="BA304" s="59"/>
      <c r="BB304" s="59"/>
      <c r="BC304" s="59"/>
      <c r="BD304" s="59"/>
      <c r="BE304" s="59"/>
      <c r="BF304" s="59"/>
      <c r="BG304" s="59"/>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row>
    <row r="305" spans="1:81" s="60" customFormat="1" ht="15.75">
      <c r="A305" s="65">
        <v>86</v>
      </c>
      <c r="B305" s="70" t="s">
        <v>482</v>
      </c>
      <c r="C305" s="65" t="s">
        <v>483</v>
      </c>
      <c r="D305" s="61" t="s">
        <v>15</v>
      </c>
      <c r="E305" s="57">
        <v>8</v>
      </c>
      <c r="F305" s="57">
        <v>2</v>
      </c>
      <c r="G305" s="63">
        <v>2</v>
      </c>
      <c r="H305" s="63"/>
      <c r="I305" s="64"/>
      <c r="J305" s="64"/>
      <c r="K305" s="58"/>
      <c r="L305" s="58"/>
      <c r="M305" s="58"/>
      <c r="N305" s="58"/>
      <c r="O305" s="58"/>
      <c r="P305" s="58"/>
      <c r="Q305" s="58"/>
      <c r="R305" s="58"/>
      <c r="S305" s="59"/>
      <c r="T305" s="59"/>
      <c r="U305" s="59"/>
      <c r="V305" s="59"/>
      <c r="W305" s="59"/>
      <c r="X305" s="59"/>
      <c r="Y305" s="59"/>
      <c r="Z305" s="59"/>
      <c r="AA305" s="59"/>
      <c r="AB305" s="59"/>
      <c r="AC305" s="59"/>
      <c r="AD305" s="59"/>
      <c r="AE305" s="59"/>
      <c r="AF305" s="59"/>
      <c r="AG305" s="59"/>
      <c r="AH305" s="59"/>
      <c r="AI305" s="59"/>
      <c r="AJ305" s="59"/>
      <c r="AK305" s="59"/>
      <c r="AL305" s="59"/>
      <c r="AM305" s="59"/>
      <c r="AN305" s="59"/>
      <c r="AO305" s="59"/>
      <c r="AP305" s="59"/>
      <c r="AQ305" s="59"/>
      <c r="AR305" s="59"/>
      <c r="AS305" s="59"/>
      <c r="AT305" s="59"/>
      <c r="AU305" s="59"/>
      <c r="AV305" s="59"/>
      <c r="AW305" s="59"/>
      <c r="AX305" s="59"/>
      <c r="AY305" s="59"/>
      <c r="AZ305" s="59"/>
      <c r="BA305" s="59"/>
      <c r="BB305" s="59"/>
      <c r="BC305" s="59"/>
      <c r="BD305" s="59"/>
      <c r="BE305" s="59"/>
      <c r="BF305" s="59"/>
      <c r="BG305" s="59"/>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row>
    <row r="306" spans="1:81" s="60" customFormat="1" ht="31.5">
      <c r="A306" s="65">
        <v>87</v>
      </c>
      <c r="B306" s="74" t="s">
        <v>484</v>
      </c>
      <c r="C306" s="65" t="s">
        <v>485</v>
      </c>
      <c r="D306" s="61" t="s">
        <v>15</v>
      </c>
      <c r="E306" s="57">
        <v>9</v>
      </c>
      <c r="F306" s="57">
        <v>1</v>
      </c>
      <c r="G306" s="63">
        <v>1</v>
      </c>
      <c r="H306" s="63"/>
      <c r="I306" s="64"/>
      <c r="J306" s="64"/>
      <c r="K306" s="58"/>
      <c r="L306" s="58"/>
      <c r="M306" s="58"/>
      <c r="N306" s="58"/>
      <c r="O306" s="58"/>
      <c r="P306" s="58"/>
      <c r="Q306" s="58"/>
      <c r="R306" s="58"/>
      <c r="S306" s="59"/>
      <c r="T306" s="59"/>
      <c r="U306" s="59"/>
      <c r="V306" s="59"/>
      <c r="W306" s="59"/>
      <c r="X306" s="59"/>
      <c r="Y306" s="59"/>
      <c r="Z306" s="59"/>
      <c r="AA306" s="59"/>
      <c r="AB306" s="59"/>
      <c r="AC306" s="59"/>
      <c r="AD306" s="59"/>
      <c r="AE306" s="59"/>
      <c r="AF306" s="59"/>
      <c r="AG306" s="59"/>
      <c r="AH306" s="59"/>
      <c r="AI306" s="59"/>
      <c r="AJ306" s="59"/>
      <c r="AK306" s="59"/>
      <c r="AL306" s="59"/>
      <c r="AM306" s="59"/>
      <c r="AN306" s="59"/>
      <c r="AO306" s="59"/>
      <c r="AP306" s="59"/>
      <c r="AQ306" s="59"/>
      <c r="AR306" s="59"/>
      <c r="AS306" s="59"/>
      <c r="AT306" s="59"/>
      <c r="AU306" s="59"/>
      <c r="AV306" s="59"/>
      <c r="AW306" s="59"/>
      <c r="AX306" s="59"/>
      <c r="AY306" s="59"/>
      <c r="AZ306" s="59"/>
      <c r="BA306" s="59"/>
      <c r="BB306" s="59"/>
      <c r="BC306" s="59"/>
      <c r="BD306" s="59"/>
      <c r="BE306" s="59"/>
      <c r="BF306" s="59"/>
      <c r="BG306" s="59"/>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row>
    <row r="307" spans="1:81" s="60" customFormat="1" ht="15.75">
      <c r="A307" s="65">
        <v>88</v>
      </c>
      <c r="B307" s="70" t="s">
        <v>486</v>
      </c>
      <c r="C307" s="65"/>
      <c r="D307" s="61" t="s">
        <v>15</v>
      </c>
      <c r="E307" s="57">
        <v>5</v>
      </c>
      <c r="F307" s="57">
        <v>15</v>
      </c>
      <c r="G307" s="63">
        <v>15</v>
      </c>
      <c r="H307" s="63"/>
      <c r="I307" s="64"/>
      <c r="J307" s="64"/>
      <c r="K307" s="58"/>
      <c r="L307" s="58"/>
      <c r="M307" s="58"/>
      <c r="N307" s="58"/>
      <c r="O307" s="58"/>
      <c r="P307" s="58"/>
      <c r="Q307" s="58"/>
      <c r="R307" s="58"/>
      <c r="S307" s="59"/>
      <c r="T307" s="59"/>
      <c r="U307" s="59"/>
      <c r="V307" s="59"/>
      <c r="W307" s="59"/>
      <c r="X307" s="59"/>
      <c r="Y307" s="59"/>
      <c r="Z307" s="59"/>
      <c r="AA307" s="59"/>
      <c r="AB307" s="59"/>
      <c r="AC307" s="59"/>
      <c r="AD307" s="59"/>
      <c r="AE307" s="59"/>
      <c r="AF307" s="59"/>
      <c r="AG307" s="59"/>
      <c r="AH307" s="59"/>
      <c r="AI307" s="59"/>
      <c r="AJ307" s="59"/>
      <c r="AK307" s="59"/>
      <c r="AL307" s="59"/>
      <c r="AM307" s="59"/>
      <c r="AN307" s="59"/>
      <c r="AO307" s="59"/>
      <c r="AP307" s="59"/>
      <c r="AQ307" s="59"/>
      <c r="AR307" s="59"/>
      <c r="AS307" s="59"/>
      <c r="AT307" s="59"/>
      <c r="AU307" s="59"/>
      <c r="AV307" s="59"/>
      <c r="AW307" s="59"/>
      <c r="AX307" s="59"/>
      <c r="AY307" s="59"/>
      <c r="AZ307" s="59"/>
      <c r="BA307" s="59"/>
      <c r="BB307" s="59"/>
      <c r="BC307" s="59"/>
      <c r="BD307" s="59"/>
      <c r="BE307" s="59"/>
      <c r="BF307" s="59"/>
      <c r="BG307" s="59"/>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row>
    <row r="308" spans="1:81" s="60" customFormat="1" ht="15.75">
      <c r="A308" s="65">
        <v>89</v>
      </c>
      <c r="B308" s="70" t="s">
        <v>487</v>
      </c>
      <c r="C308" s="65"/>
      <c r="D308" s="61" t="s">
        <v>15</v>
      </c>
      <c r="E308" s="57">
        <v>0</v>
      </c>
      <c r="F308" s="57">
        <v>20</v>
      </c>
      <c r="G308" s="63">
        <v>20</v>
      </c>
      <c r="H308" s="63"/>
      <c r="I308" s="64"/>
      <c r="J308" s="64"/>
      <c r="K308" s="58"/>
      <c r="L308" s="58"/>
      <c r="M308" s="58"/>
      <c r="N308" s="58"/>
      <c r="O308" s="58"/>
      <c r="P308" s="58"/>
      <c r="Q308" s="58"/>
      <c r="R308" s="58"/>
      <c r="S308" s="59"/>
      <c r="T308" s="59"/>
      <c r="U308" s="59"/>
      <c r="V308" s="59"/>
      <c r="W308" s="59"/>
      <c r="X308" s="59"/>
      <c r="Y308" s="59"/>
      <c r="Z308" s="59"/>
      <c r="AA308" s="59"/>
      <c r="AB308" s="59"/>
      <c r="AC308" s="59"/>
      <c r="AD308" s="59"/>
      <c r="AE308" s="59"/>
      <c r="AF308" s="59"/>
      <c r="AG308" s="59"/>
      <c r="AH308" s="59"/>
      <c r="AI308" s="59"/>
      <c r="AJ308" s="59"/>
      <c r="AK308" s="59"/>
      <c r="AL308" s="59"/>
      <c r="AM308" s="59"/>
      <c r="AN308" s="59"/>
      <c r="AO308" s="59"/>
      <c r="AP308" s="59"/>
      <c r="AQ308" s="59"/>
      <c r="AR308" s="59"/>
      <c r="AS308" s="59"/>
      <c r="AT308" s="59"/>
      <c r="AU308" s="59"/>
      <c r="AV308" s="59"/>
      <c r="AW308" s="59"/>
      <c r="AX308" s="59"/>
      <c r="AY308" s="59"/>
      <c r="AZ308" s="59"/>
      <c r="BA308" s="59"/>
      <c r="BB308" s="59"/>
      <c r="BC308" s="59"/>
      <c r="BD308" s="59"/>
      <c r="BE308" s="59"/>
      <c r="BF308" s="59"/>
      <c r="BG308" s="59"/>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row>
    <row r="309" spans="1:81" s="60" customFormat="1" ht="15.75">
      <c r="A309" s="65">
        <v>90</v>
      </c>
      <c r="B309" s="70" t="s">
        <v>488</v>
      </c>
      <c r="C309" s="65"/>
      <c r="D309" s="61" t="s">
        <v>15</v>
      </c>
      <c r="E309" s="57">
        <v>10</v>
      </c>
      <c r="F309" s="57">
        <v>10</v>
      </c>
      <c r="G309" s="63">
        <v>10</v>
      </c>
      <c r="H309" s="63"/>
      <c r="I309" s="64"/>
      <c r="J309" s="64"/>
      <c r="K309" s="58"/>
      <c r="L309" s="58"/>
      <c r="M309" s="58"/>
      <c r="N309" s="58"/>
      <c r="O309" s="58"/>
      <c r="P309" s="58"/>
      <c r="Q309" s="58"/>
      <c r="R309" s="58"/>
      <c r="S309" s="59"/>
      <c r="T309" s="59"/>
      <c r="U309" s="59"/>
      <c r="V309" s="59"/>
      <c r="W309" s="59"/>
      <c r="X309" s="59"/>
      <c r="Y309" s="59"/>
      <c r="Z309" s="59"/>
      <c r="AA309" s="59"/>
      <c r="AB309" s="59"/>
      <c r="AC309" s="59"/>
      <c r="AD309" s="59"/>
      <c r="AE309" s="59"/>
      <c r="AF309" s="59"/>
      <c r="AG309" s="59"/>
      <c r="AH309" s="59"/>
      <c r="AI309" s="59"/>
      <c r="AJ309" s="59"/>
      <c r="AK309" s="59"/>
      <c r="AL309" s="59"/>
      <c r="AM309" s="59"/>
      <c r="AN309" s="59"/>
      <c r="AO309" s="59"/>
      <c r="AP309" s="59"/>
      <c r="AQ309" s="59"/>
      <c r="AR309" s="59"/>
      <c r="AS309" s="59"/>
      <c r="AT309" s="59"/>
      <c r="AU309" s="59"/>
      <c r="AV309" s="59"/>
      <c r="AW309" s="59"/>
      <c r="AX309" s="59"/>
      <c r="AY309" s="59"/>
      <c r="AZ309" s="59"/>
      <c r="BA309" s="59"/>
      <c r="BB309" s="59"/>
      <c r="BC309" s="59"/>
      <c r="BD309" s="59"/>
      <c r="BE309" s="59"/>
      <c r="BF309" s="59"/>
      <c r="BG309" s="59"/>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row>
    <row r="310" spans="1:81" s="60" customFormat="1" ht="15.75">
      <c r="A310" s="65">
        <v>91</v>
      </c>
      <c r="B310" s="70" t="s">
        <v>489</v>
      </c>
      <c r="C310" s="65"/>
      <c r="D310" s="61" t="s">
        <v>15</v>
      </c>
      <c r="E310" s="57">
        <v>0</v>
      </c>
      <c r="F310" s="57">
        <v>20</v>
      </c>
      <c r="G310" s="63">
        <v>20</v>
      </c>
      <c r="H310" s="63"/>
      <c r="I310" s="64"/>
      <c r="J310" s="64"/>
      <c r="K310" s="58"/>
      <c r="L310" s="58"/>
      <c r="M310" s="58"/>
      <c r="N310" s="58"/>
      <c r="O310" s="58"/>
      <c r="P310" s="58"/>
      <c r="Q310" s="58"/>
      <c r="R310" s="58"/>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row>
    <row r="311" spans="1:81" s="60" customFormat="1" ht="15.75">
      <c r="A311" s="259" t="s">
        <v>490</v>
      </c>
      <c r="B311" s="260"/>
      <c r="C311" s="260"/>
      <c r="D311" s="260"/>
      <c r="E311" s="260"/>
      <c r="F311" s="260"/>
      <c r="G311" s="260"/>
      <c r="H311" s="260"/>
      <c r="I311" s="260"/>
      <c r="J311" s="260"/>
      <c r="K311" s="58"/>
      <c r="L311" s="58"/>
      <c r="M311" s="58"/>
      <c r="N311" s="58"/>
      <c r="O311" s="58"/>
      <c r="P311" s="58"/>
      <c r="Q311" s="58"/>
      <c r="R311" s="58"/>
      <c r="S311" s="59"/>
      <c r="T311" s="59"/>
      <c r="U311" s="59"/>
      <c r="V311" s="59"/>
      <c r="W311" s="59"/>
      <c r="X311" s="59"/>
      <c r="Y311" s="59"/>
      <c r="Z311" s="59"/>
      <c r="AA311" s="59"/>
      <c r="AB311" s="59"/>
      <c r="AC311" s="59"/>
      <c r="AD311" s="59"/>
      <c r="AE311" s="59"/>
      <c r="AF311" s="59"/>
      <c r="AG311" s="59"/>
      <c r="AH311" s="59"/>
      <c r="AI311" s="59"/>
      <c r="AJ311" s="59"/>
      <c r="AK311" s="59"/>
      <c r="AL311" s="59"/>
      <c r="AM311" s="59"/>
      <c r="AN311" s="59"/>
      <c r="AO311" s="59"/>
      <c r="AP311" s="59"/>
      <c r="AQ311" s="59"/>
      <c r="AR311" s="59"/>
      <c r="AS311" s="59"/>
      <c r="AT311" s="59"/>
      <c r="AU311" s="59"/>
      <c r="AV311" s="59"/>
      <c r="AW311" s="59"/>
      <c r="AX311" s="59"/>
      <c r="AY311" s="59"/>
      <c r="AZ311" s="59"/>
      <c r="BA311" s="59"/>
      <c r="BB311" s="59"/>
      <c r="BC311" s="59"/>
      <c r="BD311" s="59"/>
      <c r="BE311" s="59"/>
      <c r="BF311" s="59"/>
      <c r="BG311" s="59"/>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row>
    <row r="312" spans="1:81" s="60" customFormat="1" ht="15.75">
      <c r="A312" s="69">
        <v>92</v>
      </c>
      <c r="B312" s="70" t="s">
        <v>491</v>
      </c>
      <c r="C312" s="66" t="s">
        <v>492</v>
      </c>
      <c r="D312" s="61" t="s">
        <v>15</v>
      </c>
      <c r="E312" s="57">
        <v>0</v>
      </c>
      <c r="F312" s="57">
        <v>2</v>
      </c>
      <c r="G312" s="63">
        <v>2</v>
      </c>
      <c r="H312" s="63"/>
      <c r="I312" s="64"/>
      <c r="J312" s="64"/>
      <c r="K312" s="58"/>
      <c r="L312" s="58"/>
      <c r="M312" s="58"/>
      <c r="N312" s="58"/>
      <c r="O312" s="58"/>
      <c r="P312" s="58"/>
      <c r="Q312" s="58"/>
      <c r="R312" s="58"/>
      <c r="S312" s="59"/>
      <c r="T312" s="59"/>
      <c r="U312" s="59"/>
      <c r="V312" s="59"/>
      <c r="W312" s="59"/>
      <c r="X312" s="59"/>
      <c r="Y312" s="59"/>
      <c r="Z312" s="59"/>
      <c r="AA312" s="59"/>
      <c r="AB312" s="59"/>
      <c r="AC312" s="59"/>
      <c r="AD312" s="59"/>
      <c r="AE312" s="59"/>
      <c r="AF312" s="59"/>
      <c r="AG312" s="59"/>
      <c r="AH312" s="59"/>
      <c r="AI312" s="59"/>
      <c r="AJ312" s="59"/>
      <c r="AK312" s="59"/>
      <c r="AL312" s="59"/>
      <c r="AM312" s="59"/>
      <c r="AN312" s="59"/>
      <c r="AO312" s="59"/>
      <c r="AP312" s="59"/>
      <c r="AQ312" s="59"/>
      <c r="AR312" s="59"/>
      <c r="AS312" s="59"/>
      <c r="AT312" s="59"/>
      <c r="AU312" s="59"/>
      <c r="AV312" s="59"/>
      <c r="AW312" s="59"/>
      <c r="AX312" s="59"/>
      <c r="AY312" s="59"/>
      <c r="AZ312" s="59"/>
      <c r="BA312" s="59"/>
      <c r="BB312" s="59"/>
      <c r="BC312" s="59"/>
      <c r="BD312" s="59"/>
      <c r="BE312" s="59"/>
      <c r="BF312" s="59"/>
      <c r="BG312" s="59"/>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row>
    <row r="313" spans="1:81" s="60" customFormat="1" ht="15.75">
      <c r="A313" s="61">
        <v>93</v>
      </c>
      <c r="B313" s="70" t="s">
        <v>493</v>
      </c>
      <c r="C313" s="65" t="s">
        <v>494</v>
      </c>
      <c r="D313" s="61" t="s">
        <v>15</v>
      </c>
      <c r="E313" s="57">
        <v>38</v>
      </c>
      <c r="F313" s="57">
        <v>80</v>
      </c>
      <c r="G313" s="63">
        <f>$F313/4</f>
        <v>20</v>
      </c>
      <c r="H313" s="63">
        <f t="shared" ref="H313:I313" si="33">$F313/4</f>
        <v>20</v>
      </c>
      <c r="I313" s="63">
        <f t="shared" si="33"/>
        <v>20</v>
      </c>
      <c r="J313" s="63">
        <f>$F313/4</f>
        <v>20</v>
      </c>
      <c r="K313" s="58"/>
      <c r="L313" s="58"/>
      <c r="M313" s="58"/>
      <c r="N313" s="58"/>
      <c r="O313" s="58"/>
      <c r="P313" s="58"/>
      <c r="Q313" s="58"/>
      <c r="R313" s="58"/>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row>
    <row r="314" spans="1:81" s="60" customFormat="1" ht="15.75">
      <c r="A314" s="61">
        <v>94</v>
      </c>
      <c r="B314" s="70" t="s">
        <v>495</v>
      </c>
      <c r="C314" s="65" t="s">
        <v>496</v>
      </c>
      <c r="D314" s="61" t="s">
        <v>15</v>
      </c>
      <c r="E314" s="57">
        <v>40</v>
      </c>
      <c r="F314" s="57">
        <v>40</v>
      </c>
      <c r="G314" s="63">
        <f t="shared" ref="G314:J339" si="34">$F314/4</f>
        <v>10</v>
      </c>
      <c r="H314" s="63">
        <f t="shared" si="34"/>
        <v>10</v>
      </c>
      <c r="I314" s="63">
        <f t="shared" si="34"/>
        <v>10</v>
      </c>
      <c r="J314" s="63">
        <f t="shared" si="34"/>
        <v>10</v>
      </c>
      <c r="K314" s="58"/>
      <c r="L314" s="58"/>
      <c r="M314" s="58"/>
      <c r="N314" s="58"/>
      <c r="O314" s="58"/>
      <c r="P314" s="58"/>
      <c r="Q314" s="58"/>
      <c r="R314" s="58"/>
      <c r="S314" s="59"/>
      <c r="T314" s="59"/>
      <c r="U314" s="59"/>
      <c r="V314" s="59"/>
      <c r="W314" s="59"/>
      <c r="X314" s="59"/>
      <c r="Y314" s="59"/>
      <c r="Z314" s="59"/>
      <c r="AA314" s="59"/>
      <c r="AB314" s="59"/>
      <c r="AC314" s="59"/>
      <c r="AD314" s="59"/>
      <c r="AE314" s="59"/>
      <c r="AF314" s="59"/>
      <c r="AG314" s="59"/>
      <c r="AH314" s="59"/>
      <c r="AI314" s="59"/>
      <c r="AJ314" s="59"/>
      <c r="AK314" s="59"/>
      <c r="AL314" s="59"/>
      <c r="AM314" s="59"/>
      <c r="AN314" s="59"/>
      <c r="AO314" s="59"/>
      <c r="AP314" s="59"/>
      <c r="AQ314" s="59"/>
      <c r="AR314" s="59"/>
      <c r="AS314" s="59"/>
      <c r="AT314" s="59"/>
      <c r="AU314" s="59"/>
      <c r="AV314" s="59"/>
      <c r="AW314" s="59"/>
      <c r="AX314" s="59"/>
      <c r="AY314" s="59"/>
      <c r="AZ314" s="59"/>
      <c r="BA314" s="59"/>
      <c r="BB314" s="59"/>
      <c r="BC314" s="59"/>
      <c r="BD314" s="59"/>
      <c r="BE314" s="59"/>
      <c r="BF314" s="59"/>
      <c r="BG314" s="59"/>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row>
    <row r="315" spans="1:81" s="60" customFormat="1" ht="15.75">
      <c r="A315" s="69">
        <v>95</v>
      </c>
      <c r="B315" s="70" t="s">
        <v>497</v>
      </c>
      <c r="C315" s="65" t="s">
        <v>498</v>
      </c>
      <c r="D315" s="61" t="s">
        <v>15</v>
      </c>
      <c r="E315" s="57">
        <v>40</v>
      </c>
      <c r="F315" s="57">
        <v>40</v>
      </c>
      <c r="G315" s="63">
        <f t="shared" si="34"/>
        <v>10</v>
      </c>
      <c r="H315" s="63">
        <f t="shared" si="34"/>
        <v>10</v>
      </c>
      <c r="I315" s="63">
        <f t="shared" si="34"/>
        <v>10</v>
      </c>
      <c r="J315" s="63">
        <f t="shared" si="34"/>
        <v>10</v>
      </c>
      <c r="K315" s="58"/>
      <c r="L315" s="58"/>
      <c r="M315" s="58"/>
      <c r="N315" s="58"/>
      <c r="O315" s="58"/>
      <c r="P315" s="58"/>
      <c r="Q315" s="58"/>
      <c r="R315" s="58"/>
      <c r="S315" s="59"/>
      <c r="T315" s="59"/>
      <c r="U315" s="59"/>
      <c r="V315" s="59"/>
      <c r="W315" s="59"/>
      <c r="X315" s="59"/>
      <c r="Y315" s="59"/>
      <c r="Z315" s="59"/>
      <c r="AA315" s="59"/>
      <c r="AB315" s="59"/>
      <c r="AC315" s="59"/>
      <c r="AD315" s="59"/>
      <c r="AE315" s="59"/>
      <c r="AF315" s="59"/>
      <c r="AG315" s="59"/>
      <c r="AH315" s="59"/>
      <c r="AI315" s="59"/>
      <c r="AJ315" s="59"/>
      <c r="AK315" s="59"/>
      <c r="AL315" s="59"/>
      <c r="AM315" s="59"/>
      <c r="AN315" s="59"/>
      <c r="AO315" s="59"/>
      <c r="AP315" s="59"/>
      <c r="AQ315" s="59"/>
      <c r="AR315" s="59"/>
      <c r="AS315" s="59"/>
      <c r="AT315" s="59"/>
      <c r="AU315" s="59"/>
      <c r="AV315" s="59"/>
      <c r="AW315" s="59"/>
      <c r="AX315" s="59"/>
      <c r="AY315" s="59"/>
      <c r="AZ315" s="59"/>
      <c r="BA315" s="59"/>
      <c r="BB315" s="59"/>
      <c r="BC315" s="59"/>
      <c r="BD315" s="59"/>
      <c r="BE315" s="59"/>
      <c r="BF315" s="59"/>
      <c r="BG315" s="59"/>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row>
    <row r="316" spans="1:81" s="60" customFormat="1" ht="15.75">
      <c r="A316" s="61">
        <v>96</v>
      </c>
      <c r="B316" s="70" t="s">
        <v>499</v>
      </c>
      <c r="C316" s="65" t="s">
        <v>500</v>
      </c>
      <c r="D316" s="61" t="s">
        <v>15</v>
      </c>
      <c r="E316" s="57">
        <v>20</v>
      </c>
      <c r="F316" s="57">
        <v>40</v>
      </c>
      <c r="G316" s="63">
        <f t="shared" si="34"/>
        <v>10</v>
      </c>
      <c r="H316" s="63">
        <f t="shared" si="34"/>
        <v>10</v>
      </c>
      <c r="I316" s="63">
        <f t="shared" si="34"/>
        <v>10</v>
      </c>
      <c r="J316" s="63">
        <f t="shared" si="34"/>
        <v>10</v>
      </c>
      <c r="K316" s="58"/>
      <c r="L316" s="58"/>
      <c r="M316" s="58"/>
      <c r="N316" s="58"/>
      <c r="O316" s="58"/>
      <c r="P316" s="58"/>
      <c r="Q316" s="58"/>
      <c r="R316" s="58"/>
      <c r="S316" s="59"/>
      <c r="T316" s="59"/>
      <c r="U316" s="59"/>
      <c r="V316" s="59"/>
      <c r="W316" s="59"/>
      <c r="X316" s="59"/>
      <c r="Y316" s="59"/>
      <c r="Z316" s="59"/>
      <c r="AA316" s="59"/>
      <c r="AB316" s="59"/>
      <c r="AC316" s="59"/>
      <c r="AD316" s="59"/>
      <c r="AE316" s="59"/>
      <c r="AF316" s="59"/>
      <c r="AG316" s="59"/>
      <c r="AH316" s="59"/>
      <c r="AI316" s="59"/>
      <c r="AJ316" s="59"/>
      <c r="AK316" s="59"/>
      <c r="AL316" s="59"/>
      <c r="AM316" s="59"/>
      <c r="AN316" s="59"/>
      <c r="AO316" s="59"/>
      <c r="AP316" s="59"/>
      <c r="AQ316" s="59"/>
      <c r="AR316" s="59"/>
      <c r="AS316" s="59"/>
      <c r="AT316" s="59"/>
      <c r="AU316" s="59"/>
      <c r="AV316" s="59"/>
      <c r="AW316" s="59"/>
      <c r="AX316" s="59"/>
      <c r="AY316" s="59"/>
      <c r="AZ316" s="59"/>
      <c r="BA316" s="59"/>
      <c r="BB316" s="59"/>
      <c r="BC316" s="59"/>
      <c r="BD316" s="59"/>
      <c r="BE316" s="59"/>
      <c r="BF316" s="59"/>
      <c r="BG316" s="59"/>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row>
    <row r="317" spans="1:81" s="60" customFormat="1" ht="15.75">
      <c r="A317" s="61">
        <v>97</v>
      </c>
      <c r="B317" s="70" t="s">
        <v>501</v>
      </c>
      <c r="C317" s="65" t="s">
        <v>502</v>
      </c>
      <c r="D317" s="61" t="s">
        <v>15</v>
      </c>
      <c r="E317" s="57">
        <v>38</v>
      </c>
      <c r="F317" s="57">
        <v>39</v>
      </c>
      <c r="G317" s="63">
        <f t="shared" si="34"/>
        <v>9.75</v>
      </c>
      <c r="H317" s="63">
        <f t="shared" si="34"/>
        <v>9.75</v>
      </c>
      <c r="I317" s="63">
        <f t="shared" si="34"/>
        <v>9.75</v>
      </c>
      <c r="J317" s="63">
        <f t="shared" si="34"/>
        <v>9.75</v>
      </c>
      <c r="K317" s="58"/>
      <c r="L317" s="58"/>
      <c r="M317" s="58"/>
      <c r="N317" s="58"/>
      <c r="O317" s="58"/>
      <c r="P317" s="58"/>
      <c r="Q317" s="58"/>
      <c r="R317" s="58"/>
      <c r="S317" s="59"/>
      <c r="T317" s="59"/>
      <c r="U317" s="59"/>
      <c r="V317" s="59"/>
      <c r="W317" s="59"/>
      <c r="X317" s="59"/>
      <c r="Y317" s="59"/>
      <c r="Z317" s="59"/>
      <c r="AA317" s="59"/>
      <c r="AB317" s="59"/>
      <c r="AC317" s="59"/>
      <c r="AD317" s="59"/>
      <c r="AE317" s="59"/>
      <c r="AF317" s="59"/>
      <c r="AG317" s="59"/>
      <c r="AH317" s="59"/>
      <c r="AI317" s="59"/>
      <c r="AJ317" s="59"/>
      <c r="AK317" s="59"/>
      <c r="AL317" s="59"/>
      <c r="AM317" s="59"/>
      <c r="AN317" s="59"/>
      <c r="AO317" s="59"/>
      <c r="AP317" s="59"/>
      <c r="AQ317" s="59"/>
      <c r="AR317" s="59"/>
      <c r="AS317" s="59"/>
      <c r="AT317" s="59"/>
      <c r="AU317" s="59"/>
      <c r="AV317" s="59"/>
      <c r="AW317" s="59"/>
      <c r="AX317" s="59"/>
      <c r="AY317" s="59"/>
      <c r="AZ317" s="59"/>
      <c r="BA317" s="59"/>
      <c r="BB317" s="59"/>
      <c r="BC317" s="59"/>
      <c r="BD317" s="59"/>
      <c r="BE317" s="59"/>
      <c r="BF317" s="59"/>
      <c r="BG317" s="59"/>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row>
    <row r="318" spans="1:81" s="60" customFormat="1" ht="15.75">
      <c r="A318" s="69">
        <v>98</v>
      </c>
      <c r="B318" s="62" t="s">
        <v>505</v>
      </c>
      <c r="C318" s="65" t="s">
        <v>506</v>
      </c>
      <c r="D318" s="61" t="s">
        <v>15</v>
      </c>
      <c r="E318" s="57">
        <v>35</v>
      </c>
      <c r="F318" s="57">
        <v>42</v>
      </c>
      <c r="G318" s="63">
        <f t="shared" si="34"/>
        <v>10.5</v>
      </c>
      <c r="H318" s="63">
        <f t="shared" si="34"/>
        <v>10.5</v>
      </c>
      <c r="I318" s="63">
        <f t="shared" si="34"/>
        <v>10.5</v>
      </c>
      <c r="J318" s="63">
        <f t="shared" si="34"/>
        <v>10.5</v>
      </c>
      <c r="K318" s="58"/>
      <c r="L318" s="58"/>
      <c r="M318" s="58"/>
      <c r="N318" s="58"/>
      <c r="O318" s="58"/>
      <c r="P318" s="58"/>
      <c r="Q318" s="58"/>
      <c r="R318" s="58"/>
      <c r="S318" s="59"/>
      <c r="T318" s="59"/>
      <c r="U318" s="59"/>
      <c r="V318" s="59"/>
      <c r="W318" s="59"/>
      <c r="X318" s="59"/>
      <c r="Y318" s="59"/>
      <c r="Z318" s="59"/>
      <c r="AA318" s="59"/>
      <c r="AB318" s="59"/>
      <c r="AC318" s="59"/>
      <c r="AD318" s="59"/>
      <c r="AE318" s="59"/>
      <c r="AF318" s="59"/>
      <c r="AG318" s="59"/>
      <c r="AH318" s="59"/>
      <c r="AI318" s="59"/>
      <c r="AJ318" s="59"/>
      <c r="AK318" s="59"/>
      <c r="AL318" s="59"/>
      <c r="AM318" s="59"/>
      <c r="AN318" s="59"/>
      <c r="AO318" s="59"/>
      <c r="AP318" s="59"/>
      <c r="AQ318" s="59"/>
      <c r="AR318" s="59"/>
      <c r="AS318" s="59"/>
      <c r="AT318" s="59"/>
      <c r="AU318" s="59"/>
      <c r="AV318" s="59"/>
      <c r="AW318" s="59"/>
      <c r="AX318" s="59"/>
      <c r="AY318" s="59"/>
      <c r="AZ318" s="59"/>
      <c r="BA318" s="59"/>
      <c r="BB318" s="59"/>
      <c r="BC318" s="59"/>
      <c r="BD318" s="59"/>
      <c r="BE318" s="59"/>
      <c r="BF318" s="59"/>
      <c r="BG318" s="59"/>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row>
    <row r="319" spans="1:81" s="60" customFormat="1" ht="15.75">
      <c r="A319" s="61">
        <v>99</v>
      </c>
      <c r="B319" s="70" t="s">
        <v>507</v>
      </c>
      <c r="C319" s="65" t="s">
        <v>508</v>
      </c>
      <c r="D319" s="61" t="s">
        <v>15</v>
      </c>
      <c r="E319" s="57">
        <v>55</v>
      </c>
      <c r="F319" s="57">
        <v>98</v>
      </c>
      <c r="G319" s="63">
        <f t="shared" si="34"/>
        <v>24.5</v>
      </c>
      <c r="H319" s="63">
        <f t="shared" si="34"/>
        <v>24.5</v>
      </c>
      <c r="I319" s="63">
        <f t="shared" si="34"/>
        <v>24.5</v>
      </c>
      <c r="J319" s="63">
        <f t="shared" si="34"/>
        <v>24.5</v>
      </c>
      <c r="K319" s="58"/>
      <c r="L319" s="58"/>
      <c r="M319" s="58"/>
      <c r="N319" s="58"/>
      <c r="O319" s="58"/>
      <c r="P319" s="58"/>
      <c r="Q319" s="58"/>
      <c r="R319" s="58"/>
      <c r="S319" s="59"/>
      <c r="T319" s="59"/>
      <c r="U319" s="59"/>
      <c r="V319" s="59"/>
      <c r="W319" s="59"/>
      <c r="X319" s="59"/>
      <c r="Y319" s="59"/>
      <c r="Z319" s="59"/>
      <c r="AA319" s="59"/>
      <c r="AB319" s="59"/>
      <c r="AC319" s="59"/>
      <c r="AD319" s="59"/>
      <c r="AE319" s="59"/>
      <c r="AF319" s="59"/>
      <c r="AG319" s="59"/>
      <c r="AH319" s="59"/>
      <c r="AI319" s="59"/>
      <c r="AJ319" s="59"/>
      <c r="AK319" s="59"/>
      <c r="AL319" s="59"/>
      <c r="AM319" s="59"/>
      <c r="AN319" s="59"/>
      <c r="AO319" s="59"/>
      <c r="AP319" s="59"/>
      <c r="AQ319" s="59"/>
      <c r="AR319" s="59"/>
      <c r="AS319" s="59"/>
      <c r="AT319" s="59"/>
      <c r="AU319" s="59"/>
      <c r="AV319" s="59"/>
      <c r="AW319" s="59"/>
      <c r="AX319" s="59"/>
      <c r="AY319" s="59"/>
      <c r="AZ319" s="59"/>
      <c r="BA319" s="59"/>
      <c r="BB319" s="59"/>
      <c r="BC319" s="59"/>
      <c r="BD319" s="59"/>
      <c r="BE319" s="59"/>
      <c r="BF319" s="59"/>
      <c r="BG319" s="59"/>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row>
    <row r="320" spans="1:81" s="60" customFormat="1" ht="15.75">
      <c r="A320" s="61">
        <v>100</v>
      </c>
      <c r="B320" s="70" t="s">
        <v>509</v>
      </c>
      <c r="C320" s="61" t="s">
        <v>510</v>
      </c>
      <c r="D320" s="61" t="s">
        <v>15</v>
      </c>
      <c r="E320" s="57">
        <v>37</v>
      </c>
      <c r="F320" s="57">
        <v>116</v>
      </c>
      <c r="G320" s="63">
        <f t="shared" si="34"/>
        <v>29</v>
      </c>
      <c r="H320" s="63">
        <f t="shared" si="34"/>
        <v>29</v>
      </c>
      <c r="I320" s="63">
        <f t="shared" si="34"/>
        <v>29</v>
      </c>
      <c r="J320" s="63">
        <f t="shared" si="34"/>
        <v>29</v>
      </c>
      <c r="K320" s="58"/>
      <c r="L320" s="58"/>
      <c r="M320" s="58"/>
      <c r="N320" s="58"/>
      <c r="O320" s="58"/>
      <c r="P320" s="58"/>
      <c r="Q320" s="58"/>
      <c r="R320" s="58"/>
      <c r="S320" s="59"/>
      <c r="T320" s="59"/>
      <c r="U320" s="59"/>
      <c r="V320" s="59"/>
      <c r="W320" s="59"/>
      <c r="X320" s="59"/>
      <c r="Y320" s="59"/>
      <c r="Z320" s="59"/>
      <c r="AA320" s="59"/>
      <c r="AB320" s="59"/>
      <c r="AC320" s="59"/>
      <c r="AD320" s="59"/>
      <c r="AE320" s="59"/>
      <c r="AF320" s="59"/>
      <c r="AG320" s="59"/>
      <c r="AH320" s="59"/>
      <c r="AI320" s="59"/>
      <c r="AJ320" s="59"/>
      <c r="AK320" s="59"/>
      <c r="AL320" s="59"/>
      <c r="AM320" s="59"/>
      <c r="AN320" s="59"/>
      <c r="AO320" s="59"/>
      <c r="AP320" s="59"/>
      <c r="AQ320" s="59"/>
      <c r="AR320" s="59"/>
      <c r="AS320" s="59"/>
      <c r="AT320" s="59"/>
      <c r="AU320" s="59"/>
      <c r="AV320" s="59"/>
      <c r="AW320" s="59"/>
      <c r="AX320" s="59"/>
      <c r="AY320" s="59"/>
      <c r="AZ320" s="59"/>
      <c r="BA320" s="59"/>
      <c r="BB320" s="59"/>
      <c r="BC320" s="59"/>
      <c r="BD320" s="59"/>
      <c r="BE320" s="59"/>
      <c r="BF320" s="59"/>
      <c r="BG320" s="59"/>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row>
    <row r="321" spans="1:81" s="60" customFormat="1" ht="15.75">
      <c r="A321" s="69">
        <v>101</v>
      </c>
      <c r="B321" s="70" t="s">
        <v>511</v>
      </c>
      <c r="C321" s="65" t="s">
        <v>512</v>
      </c>
      <c r="D321" s="61" t="s">
        <v>15</v>
      </c>
      <c r="E321" s="57">
        <v>23</v>
      </c>
      <c r="F321" s="57">
        <v>54</v>
      </c>
      <c r="G321" s="63">
        <f t="shared" si="34"/>
        <v>13.5</v>
      </c>
      <c r="H321" s="63">
        <f t="shared" si="34"/>
        <v>13.5</v>
      </c>
      <c r="I321" s="63">
        <f t="shared" si="34"/>
        <v>13.5</v>
      </c>
      <c r="J321" s="63">
        <f t="shared" si="34"/>
        <v>13.5</v>
      </c>
      <c r="K321" s="58"/>
      <c r="L321" s="58"/>
      <c r="M321" s="58"/>
      <c r="N321" s="58"/>
      <c r="O321" s="58"/>
      <c r="P321" s="58"/>
      <c r="Q321" s="58"/>
      <c r="R321" s="58"/>
      <c r="S321" s="59"/>
      <c r="T321" s="59"/>
      <c r="U321" s="59"/>
      <c r="V321" s="59"/>
      <c r="W321" s="59"/>
      <c r="X321" s="59"/>
      <c r="Y321" s="59"/>
      <c r="Z321" s="59"/>
      <c r="AA321" s="59"/>
      <c r="AB321" s="59"/>
      <c r="AC321" s="59"/>
      <c r="AD321" s="59"/>
      <c r="AE321" s="59"/>
      <c r="AF321" s="59"/>
      <c r="AG321" s="59"/>
      <c r="AH321" s="59"/>
      <c r="AI321" s="59"/>
      <c r="AJ321" s="59"/>
      <c r="AK321" s="59"/>
      <c r="AL321" s="59"/>
      <c r="AM321" s="59"/>
      <c r="AN321" s="59"/>
      <c r="AO321" s="59"/>
      <c r="AP321" s="59"/>
      <c r="AQ321" s="59"/>
      <c r="AR321" s="59"/>
      <c r="AS321" s="59"/>
      <c r="AT321" s="59"/>
      <c r="AU321" s="59"/>
      <c r="AV321" s="59"/>
      <c r="AW321" s="59"/>
      <c r="AX321" s="59"/>
      <c r="AY321" s="59"/>
      <c r="AZ321" s="59"/>
      <c r="BA321" s="59"/>
      <c r="BB321" s="59"/>
      <c r="BC321" s="59"/>
      <c r="BD321" s="59"/>
      <c r="BE321" s="59"/>
      <c r="BF321" s="59"/>
      <c r="BG321" s="59"/>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row>
    <row r="322" spans="1:81" s="60" customFormat="1" ht="15.75">
      <c r="A322" s="61">
        <v>102</v>
      </c>
      <c r="B322" s="70" t="s">
        <v>513</v>
      </c>
      <c r="C322" s="61" t="s">
        <v>514</v>
      </c>
      <c r="D322" s="61" t="s">
        <v>15</v>
      </c>
      <c r="E322" s="57">
        <v>29</v>
      </c>
      <c r="F322" s="57">
        <v>48</v>
      </c>
      <c r="G322" s="63">
        <f t="shared" si="34"/>
        <v>12</v>
      </c>
      <c r="H322" s="63">
        <f t="shared" si="34"/>
        <v>12</v>
      </c>
      <c r="I322" s="63">
        <f t="shared" si="34"/>
        <v>12</v>
      </c>
      <c r="J322" s="63">
        <f t="shared" si="34"/>
        <v>12</v>
      </c>
      <c r="K322" s="58"/>
      <c r="L322" s="58"/>
      <c r="M322" s="58"/>
      <c r="N322" s="58"/>
      <c r="O322" s="58"/>
      <c r="P322" s="58"/>
      <c r="Q322" s="58"/>
      <c r="R322" s="58"/>
      <c r="S322" s="59"/>
      <c r="T322" s="59"/>
      <c r="U322" s="59"/>
      <c r="V322" s="59"/>
      <c r="W322" s="59"/>
      <c r="X322" s="59"/>
      <c r="Y322" s="59"/>
      <c r="Z322" s="59"/>
      <c r="AA322" s="59"/>
      <c r="AB322" s="59"/>
      <c r="AC322" s="59"/>
      <c r="AD322" s="59"/>
      <c r="AE322" s="59"/>
      <c r="AF322" s="59"/>
      <c r="AG322" s="59"/>
      <c r="AH322" s="59"/>
      <c r="AI322" s="59"/>
      <c r="AJ322" s="59"/>
      <c r="AK322" s="59"/>
      <c r="AL322" s="59"/>
      <c r="AM322" s="59"/>
      <c r="AN322" s="59"/>
      <c r="AO322" s="59"/>
      <c r="AP322" s="59"/>
      <c r="AQ322" s="59"/>
      <c r="AR322" s="59"/>
      <c r="AS322" s="59"/>
      <c r="AT322" s="59"/>
      <c r="AU322" s="59"/>
      <c r="AV322" s="59"/>
      <c r="AW322" s="59"/>
      <c r="AX322" s="59"/>
      <c r="AY322" s="59"/>
      <c r="AZ322" s="59"/>
      <c r="BA322" s="59"/>
      <c r="BB322" s="59"/>
      <c r="BC322" s="59"/>
      <c r="BD322" s="59"/>
      <c r="BE322" s="59"/>
      <c r="BF322" s="59"/>
      <c r="BG322" s="59"/>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row>
    <row r="323" spans="1:81" s="60" customFormat="1" ht="15.75">
      <c r="A323" s="61">
        <v>103</v>
      </c>
      <c r="B323" s="70" t="s">
        <v>515</v>
      </c>
      <c r="C323" s="61" t="s">
        <v>516</v>
      </c>
      <c r="D323" s="61" t="s">
        <v>15</v>
      </c>
      <c r="E323" s="57">
        <v>0</v>
      </c>
      <c r="F323" s="57">
        <v>77</v>
      </c>
      <c r="G323" s="63">
        <f t="shared" si="34"/>
        <v>19.25</v>
      </c>
      <c r="H323" s="63">
        <f t="shared" si="34"/>
        <v>19.25</v>
      </c>
      <c r="I323" s="63">
        <f t="shared" si="34"/>
        <v>19.25</v>
      </c>
      <c r="J323" s="63">
        <f t="shared" si="34"/>
        <v>19.25</v>
      </c>
      <c r="K323" s="58"/>
      <c r="L323" s="58"/>
      <c r="M323" s="58"/>
      <c r="N323" s="58"/>
      <c r="O323" s="58"/>
      <c r="P323" s="58"/>
      <c r="Q323" s="58"/>
      <c r="R323" s="58"/>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row>
    <row r="324" spans="1:81" s="60" customFormat="1" ht="15.75">
      <c r="A324" s="69">
        <v>104</v>
      </c>
      <c r="B324" s="70" t="s">
        <v>517</v>
      </c>
      <c r="C324" s="61" t="s">
        <v>518</v>
      </c>
      <c r="D324" s="61" t="s">
        <v>15</v>
      </c>
      <c r="E324" s="57">
        <v>36</v>
      </c>
      <c r="F324" s="57">
        <v>41</v>
      </c>
      <c r="G324" s="63">
        <f t="shared" si="34"/>
        <v>10.25</v>
      </c>
      <c r="H324" s="63">
        <f t="shared" si="34"/>
        <v>10.25</v>
      </c>
      <c r="I324" s="63">
        <f t="shared" si="34"/>
        <v>10.25</v>
      </c>
      <c r="J324" s="63">
        <f t="shared" si="34"/>
        <v>10.25</v>
      </c>
      <c r="K324" s="58"/>
      <c r="L324" s="58"/>
      <c r="M324" s="58"/>
      <c r="N324" s="58"/>
      <c r="O324" s="58"/>
      <c r="P324" s="58"/>
      <c r="Q324" s="58"/>
      <c r="R324" s="58"/>
      <c r="S324" s="59"/>
      <c r="T324" s="59"/>
      <c r="U324" s="59"/>
      <c r="V324" s="59"/>
      <c r="W324" s="59"/>
      <c r="X324" s="59"/>
      <c r="Y324" s="59"/>
      <c r="Z324" s="59"/>
      <c r="AA324" s="59"/>
      <c r="AB324" s="59"/>
      <c r="AC324" s="59"/>
      <c r="AD324" s="59"/>
      <c r="AE324" s="59"/>
      <c r="AF324" s="59"/>
      <c r="AG324" s="59"/>
      <c r="AH324" s="59"/>
      <c r="AI324" s="59"/>
      <c r="AJ324" s="59"/>
      <c r="AK324" s="59"/>
      <c r="AL324" s="59"/>
      <c r="AM324" s="59"/>
      <c r="AN324" s="59"/>
      <c r="AO324" s="59"/>
      <c r="AP324" s="59"/>
      <c r="AQ324" s="59"/>
      <c r="AR324" s="59"/>
      <c r="AS324" s="59"/>
      <c r="AT324" s="59"/>
      <c r="AU324" s="59"/>
      <c r="AV324" s="59"/>
      <c r="AW324" s="59"/>
      <c r="AX324" s="59"/>
      <c r="AY324" s="59"/>
      <c r="AZ324" s="59"/>
      <c r="BA324" s="59"/>
      <c r="BB324" s="59"/>
      <c r="BC324" s="59"/>
      <c r="BD324" s="59"/>
      <c r="BE324" s="59"/>
      <c r="BF324" s="59"/>
      <c r="BG324" s="59"/>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row>
    <row r="325" spans="1:81" s="60" customFormat="1" ht="15.75">
      <c r="A325" s="61">
        <v>105</v>
      </c>
      <c r="B325" s="70" t="s">
        <v>519</v>
      </c>
      <c r="C325" s="61" t="s">
        <v>520</v>
      </c>
      <c r="D325" s="61" t="s">
        <v>15</v>
      </c>
      <c r="E325" s="57">
        <v>31</v>
      </c>
      <c r="F325" s="57">
        <v>122</v>
      </c>
      <c r="G325" s="63">
        <f t="shared" si="34"/>
        <v>30.5</v>
      </c>
      <c r="H325" s="63">
        <f t="shared" si="34"/>
        <v>30.5</v>
      </c>
      <c r="I325" s="63">
        <f t="shared" si="34"/>
        <v>30.5</v>
      </c>
      <c r="J325" s="63">
        <f t="shared" si="34"/>
        <v>30.5</v>
      </c>
      <c r="K325" s="58"/>
      <c r="L325" s="58"/>
      <c r="M325" s="58"/>
      <c r="N325" s="58"/>
      <c r="O325" s="58"/>
      <c r="P325" s="58"/>
      <c r="Q325" s="58"/>
      <c r="R325" s="58"/>
      <c r="S325" s="59"/>
      <c r="T325" s="59"/>
      <c r="U325" s="59"/>
      <c r="V325" s="59"/>
      <c r="W325" s="59"/>
      <c r="X325" s="59"/>
      <c r="Y325" s="59"/>
      <c r="Z325" s="59"/>
      <c r="AA325" s="59"/>
      <c r="AB325" s="59"/>
      <c r="AC325" s="59"/>
      <c r="AD325" s="59"/>
      <c r="AE325" s="59"/>
      <c r="AF325" s="59"/>
      <c r="AG325" s="59"/>
      <c r="AH325" s="59"/>
      <c r="AI325" s="59"/>
      <c r="AJ325" s="59"/>
      <c r="AK325" s="59"/>
      <c r="AL325" s="59"/>
      <c r="AM325" s="59"/>
      <c r="AN325" s="59"/>
      <c r="AO325" s="59"/>
      <c r="AP325" s="59"/>
      <c r="AQ325" s="59"/>
      <c r="AR325" s="59"/>
      <c r="AS325" s="59"/>
      <c r="AT325" s="59"/>
      <c r="AU325" s="59"/>
      <c r="AV325" s="59"/>
      <c r="AW325" s="59"/>
      <c r="AX325" s="59"/>
      <c r="AY325" s="59"/>
      <c r="AZ325" s="59"/>
      <c r="BA325" s="59"/>
      <c r="BB325" s="59"/>
      <c r="BC325" s="59"/>
      <c r="BD325" s="59"/>
      <c r="BE325" s="59"/>
      <c r="BF325" s="59"/>
      <c r="BG325" s="59"/>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row>
    <row r="326" spans="1:81" s="60" customFormat="1" ht="15.75">
      <c r="A326" s="61">
        <v>106</v>
      </c>
      <c r="B326" s="70" t="s">
        <v>521</v>
      </c>
      <c r="C326" s="61" t="s">
        <v>522</v>
      </c>
      <c r="D326" s="61" t="s">
        <v>15</v>
      </c>
      <c r="E326" s="57">
        <v>35</v>
      </c>
      <c r="F326" s="57">
        <v>42</v>
      </c>
      <c r="G326" s="63">
        <f t="shared" si="34"/>
        <v>10.5</v>
      </c>
      <c r="H326" s="63">
        <f t="shared" si="34"/>
        <v>10.5</v>
      </c>
      <c r="I326" s="63">
        <f t="shared" si="34"/>
        <v>10.5</v>
      </c>
      <c r="J326" s="63">
        <f t="shared" si="34"/>
        <v>10.5</v>
      </c>
      <c r="K326" s="58"/>
      <c r="L326" s="58"/>
      <c r="M326" s="58"/>
      <c r="N326" s="58"/>
      <c r="O326" s="58"/>
      <c r="P326" s="58"/>
      <c r="Q326" s="58"/>
      <c r="R326" s="58"/>
      <c r="S326" s="59"/>
      <c r="T326" s="59"/>
      <c r="U326" s="59"/>
      <c r="V326" s="59"/>
      <c r="W326" s="59"/>
      <c r="X326" s="59"/>
      <c r="Y326" s="59"/>
      <c r="Z326" s="59"/>
      <c r="AA326" s="59"/>
      <c r="AB326" s="59"/>
      <c r="AC326" s="59"/>
      <c r="AD326" s="59"/>
      <c r="AE326" s="59"/>
      <c r="AF326" s="59"/>
      <c r="AG326" s="59"/>
      <c r="AH326" s="59"/>
      <c r="AI326" s="59"/>
      <c r="AJ326" s="59"/>
      <c r="AK326" s="59"/>
      <c r="AL326" s="59"/>
      <c r="AM326" s="59"/>
      <c r="AN326" s="59"/>
      <c r="AO326" s="59"/>
      <c r="AP326" s="59"/>
      <c r="AQ326" s="59"/>
      <c r="AR326" s="59"/>
      <c r="AS326" s="59"/>
      <c r="AT326" s="59"/>
      <c r="AU326" s="59"/>
      <c r="AV326" s="59"/>
      <c r="AW326" s="59"/>
      <c r="AX326" s="59"/>
      <c r="AY326" s="59"/>
      <c r="AZ326" s="59"/>
      <c r="BA326" s="59"/>
      <c r="BB326" s="59"/>
      <c r="BC326" s="59"/>
      <c r="BD326" s="59"/>
      <c r="BE326" s="59"/>
      <c r="BF326" s="59"/>
      <c r="BG326" s="59"/>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row>
    <row r="327" spans="1:81" s="60" customFormat="1" ht="15.75">
      <c r="A327" s="69">
        <v>107</v>
      </c>
      <c r="B327" s="70" t="s">
        <v>523</v>
      </c>
      <c r="C327" s="61" t="s">
        <v>524</v>
      </c>
      <c r="D327" s="61" t="s">
        <v>15</v>
      </c>
      <c r="E327" s="57">
        <v>11</v>
      </c>
      <c r="F327" s="57">
        <v>66</v>
      </c>
      <c r="G327" s="63">
        <f t="shared" si="34"/>
        <v>16.5</v>
      </c>
      <c r="H327" s="63">
        <f t="shared" si="34"/>
        <v>16.5</v>
      </c>
      <c r="I327" s="63">
        <f t="shared" si="34"/>
        <v>16.5</v>
      </c>
      <c r="J327" s="63">
        <f t="shared" si="34"/>
        <v>16.5</v>
      </c>
      <c r="K327" s="58"/>
      <c r="L327" s="58"/>
      <c r="M327" s="58"/>
      <c r="N327" s="58"/>
      <c r="O327" s="58"/>
      <c r="P327" s="58"/>
      <c r="Q327" s="58"/>
      <c r="R327" s="58"/>
      <c r="S327" s="59"/>
      <c r="T327" s="59"/>
      <c r="U327" s="59"/>
      <c r="V327" s="59"/>
      <c r="W327" s="59"/>
      <c r="X327" s="59"/>
      <c r="Y327" s="59"/>
      <c r="Z327" s="59"/>
      <c r="AA327" s="59"/>
      <c r="AB327" s="59"/>
      <c r="AC327" s="59"/>
      <c r="AD327" s="59"/>
      <c r="AE327" s="59"/>
      <c r="AF327" s="59"/>
      <c r="AG327" s="59"/>
      <c r="AH327" s="59"/>
      <c r="AI327" s="59"/>
      <c r="AJ327" s="59"/>
      <c r="AK327" s="59"/>
      <c r="AL327" s="59"/>
      <c r="AM327" s="59"/>
      <c r="AN327" s="59"/>
      <c r="AO327" s="59"/>
      <c r="AP327" s="59"/>
      <c r="AQ327" s="59"/>
      <c r="AR327" s="59"/>
      <c r="AS327" s="59"/>
      <c r="AT327" s="59"/>
      <c r="AU327" s="59"/>
      <c r="AV327" s="59"/>
      <c r="AW327" s="59"/>
      <c r="AX327" s="59"/>
      <c r="AY327" s="59"/>
      <c r="AZ327" s="59"/>
      <c r="BA327" s="59"/>
      <c r="BB327" s="59"/>
      <c r="BC327" s="59"/>
      <c r="BD327" s="59"/>
      <c r="BE327" s="59"/>
      <c r="BF327" s="59"/>
      <c r="BG327" s="59"/>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row>
    <row r="328" spans="1:81" s="60" customFormat="1" ht="15.75">
      <c r="A328" s="61">
        <v>108</v>
      </c>
      <c r="B328" s="70" t="s">
        <v>525</v>
      </c>
      <c r="C328" s="61" t="s">
        <v>526</v>
      </c>
      <c r="D328" s="61" t="s">
        <v>15</v>
      </c>
      <c r="E328" s="57">
        <v>75</v>
      </c>
      <c r="F328" s="57">
        <v>78</v>
      </c>
      <c r="G328" s="63">
        <f t="shared" si="34"/>
        <v>19.5</v>
      </c>
      <c r="H328" s="63">
        <f t="shared" si="34"/>
        <v>19.5</v>
      </c>
      <c r="I328" s="63">
        <f t="shared" si="34"/>
        <v>19.5</v>
      </c>
      <c r="J328" s="63">
        <f t="shared" si="34"/>
        <v>19.5</v>
      </c>
      <c r="K328" s="58"/>
      <c r="L328" s="58"/>
      <c r="M328" s="58"/>
      <c r="N328" s="58"/>
      <c r="O328" s="58"/>
      <c r="P328" s="58"/>
      <c r="Q328" s="58"/>
      <c r="R328" s="58"/>
      <c r="S328" s="59"/>
      <c r="T328" s="59"/>
      <c r="U328" s="59"/>
      <c r="V328" s="59"/>
      <c r="W328" s="59"/>
      <c r="X328" s="59"/>
      <c r="Y328" s="59"/>
      <c r="Z328" s="59"/>
      <c r="AA328" s="59"/>
      <c r="AB328" s="59"/>
      <c r="AC328" s="59"/>
      <c r="AD328" s="59"/>
      <c r="AE328" s="59"/>
      <c r="AF328" s="59"/>
      <c r="AG328" s="59"/>
      <c r="AH328" s="59"/>
      <c r="AI328" s="59"/>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row>
    <row r="329" spans="1:81" s="60" customFormat="1" ht="15.75">
      <c r="A329" s="61">
        <v>109</v>
      </c>
      <c r="B329" s="70" t="s">
        <v>527</v>
      </c>
      <c r="C329" s="65" t="s">
        <v>528</v>
      </c>
      <c r="D329" s="61" t="s">
        <v>15</v>
      </c>
      <c r="E329" s="57">
        <v>16</v>
      </c>
      <c r="F329" s="57">
        <v>61</v>
      </c>
      <c r="G329" s="63">
        <f t="shared" si="34"/>
        <v>15.25</v>
      </c>
      <c r="H329" s="63">
        <f t="shared" si="34"/>
        <v>15.25</v>
      </c>
      <c r="I329" s="63">
        <f t="shared" si="34"/>
        <v>15.25</v>
      </c>
      <c r="J329" s="63">
        <f t="shared" si="34"/>
        <v>15.25</v>
      </c>
      <c r="K329" s="58"/>
      <c r="L329" s="58"/>
      <c r="M329" s="58"/>
      <c r="N329" s="58"/>
      <c r="O329" s="58"/>
      <c r="P329" s="58"/>
      <c r="Q329" s="58"/>
      <c r="R329" s="58"/>
      <c r="S329" s="59"/>
      <c r="T329" s="59"/>
      <c r="U329" s="59"/>
      <c r="V329" s="59"/>
      <c r="W329" s="59"/>
      <c r="X329" s="59"/>
      <c r="Y329" s="59"/>
      <c r="Z329" s="59"/>
      <c r="AA329" s="59"/>
      <c r="AB329" s="59"/>
      <c r="AC329" s="59"/>
      <c r="AD329" s="59"/>
      <c r="AE329" s="59"/>
      <c r="AF329" s="59"/>
      <c r="AG329" s="59"/>
      <c r="AH329" s="59"/>
      <c r="AI329" s="59"/>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row>
    <row r="330" spans="1:81" s="60" customFormat="1" ht="15.75">
      <c r="A330" s="69">
        <v>110</v>
      </c>
      <c r="B330" s="70" t="s">
        <v>529</v>
      </c>
      <c r="C330" s="65" t="s">
        <v>530</v>
      </c>
      <c r="D330" s="61" t="s">
        <v>15</v>
      </c>
      <c r="E330" s="57">
        <v>702</v>
      </c>
      <c r="F330" s="57">
        <v>800</v>
      </c>
      <c r="G330" s="63">
        <f t="shared" si="34"/>
        <v>200</v>
      </c>
      <c r="H330" s="63">
        <f t="shared" si="34"/>
        <v>200</v>
      </c>
      <c r="I330" s="63">
        <f t="shared" si="34"/>
        <v>200</v>
      </c>
      <c r="J330" s="63">
        <f t="shared" si="34"/>
        <v>200</v>
      </c>
      <c r="K330" s="58"/>
      <c r="L330" s="58"/>
      <c r="M330" s="58"/>
      <c r="N330" s="58"/>
      <c r="O330" s="58"/>
      <c r="P330" s="58"/>
      <c r="Q330" s="58"/>
      <c r="R330" s="58"/>
      <c r="S330" s="59"/>
      <c r="T330" s="59"/>
      <c r="U330" s="59"/>
      <c r="V330" s="59"/>
      <c r="W330" s="59"/>
      <c r="X330" s="59"/>
      <c r="Y330" s="59"/>
      <c r="Z330" s="59"/>
      <c r="AA330" s="59"/>
      <c r="AB330" s="59"/>
      <c r="AC330" s="59"/>
      <c r="AD330" s="59"/>
      <c r="AE330" s="59"/>
      <c r="AF330" s="59"/>
      <c r="AG330" s="59"/>
      <c r="AH330" s="59"/>
      <c r="AI330" s="59"/>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row>
    <row r="331" spans="1:81" s="60" customFormat="1" ht="15.75">
      <c r="A331" s="61">
        <v>111</v>
      </c>
      <c r="B331" s="70" t="s">
        <v>531</v>
      </c>
      <c r="C331" s="65" t="s">
        <v>532</v>
      </c>
      <c r="D331" s="61" t="s">
        <v>15</v>
      </c>
      <c r="E331" s="57">
        <v>29</v>
      </c>
      <c r="F331" s="57">
        <v>201</v>
      </c>
      <c r="G331" s="63">
        <f t="shared" si="34"/>
        <v>50.25</v>
      </c>
      <c r="H331" s="63">
        <f t="shared" si="34"/>
        <v>50.25</v>
      </c>
      <c r="I331" s="63">
        <f t="shared" si="34"/>
        <v>50.25</v>
      </c>
      <c r="J331" s="63">
        <f t="shared" si="34"/>
        <v>50.25</v>
      </c>
      <c r="K331" s="58"/>
      <c r="L331" s="58"/>
      <c r="M331" s="58"/>
      <c r="N331" s="58"/>
      <c r="O331" s="58"/>
      <c r="P331" s="58"/>
      <c r="Q331" s="58"/>
      <c r="R331" s="58"/>
      <c r="S331" s="59"/>
      <c r="T331" s="59"/>
      <c r="U331" s="59"/>
      <c r="V331" s="59"/>
      <c r="W331" s="59"/>
      <c r="X331" s="59"/>
      <c r="Y331" s="59"/>
      <c r="Z331" s="59"/>
      <c r="AA331" s="59"/>
      <c r="AB331" s="59"/>
      <c r="AC331" s="59"/>
      <c r="AD331" s="59"/>
      <c r="AE331" s="59"/>
      <c r="AF331" s="59"/>
      <c r="AG331" s="59"/>
      <c r="AH331" s="59"/>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row>
    <row r="332" spans="1:81" s="60" customFormat="1" ht="15.75">
      <c r="A332" s="61">
        <v>112</v>
      </c>
      <c r="B332" s="70" t="s">
        <v>533</v>
      </c>
      <c r="C332" s="65" t="s">
        <v>534</v>
      </c>
      <c r="D332" s="61" t="s">
        <v>15</v>
      </c>
      <c r="E332" s="57">
        <v>0</v>
      </c>
      <c r="F332" s="57">
        <v>613</v>
      </c>
      <c r="G332" s="63">
        <f t="shared" si="34"/>
        <v>153.25</v>
      </c>
      <c r="H332" s="63">
        <f t="shared" si="34"/>
        <v>153.25</v>
      </c>
      <c r="I332" s="63">
        <f t="shared" si="34"/>
        <v>153.25</v>
      </c>
      <c r="J332" s="63">
        <f t="shared" si="34"/>
        <v>153.25</v>
      </c>
      <c r="K332" s="58"/>
      <c r="L332" s="58"/>
      <c r="M332" s="58"/>
      <c r="N332" s="58"/>
      <c r="O332" s="58"/>
      <c r="P332" s="58"/>
      <c r="Q332" s="58"/>
      <c r="R332" s="58"/>
      <c r="S332" s="59"/>
      <c r="T332" s="59"/>
      <c r="U332" s="59"/>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row>
    <row r="333" spans="1:81" s="60" customFormat="1" ht="15.75">
      <c r="A333" s="69">
        <v>113</v>
      </c>
      <c r="B333" s="70" t="s">
        <v>535</v>
      </c>
      <c r="C333" s="61" t="s">
        <v>536</v>
      </c>
      <c r="D333" s="61" t="s">
        <v>15</v>
      </c>
      <c r="E333" s="57">
        <v>11</v>
      </c>
      <c r="F333" s="57">
        <v>66</v>
      </c>
      <c r="G333" s="63">
        <f t="shared" si="34"/>
        <v>16.5</v>
      </c>
      <c r="H333" s="63">
        <f t="shared" si="34"/>
        <v>16.5</v>
      </c>
      <c r="I333" s="63">
        <f t="shared" si="34"/>
        <v>16.5</v>
      </c>
      <c r="J333" s="63">
        <f t="shared" si="34"/>
        <v>16.5</v>
      </c>
      <c r="K333" s="58"/>
      <c r="L333" s="58"/>
      <c r="M333" s="58"/>
      <c r="N333" s="58"/>
      <c r="O333" s="58"/>
      <c r="P333" s="58"/>
      <c r="Q333" s="58"/>
      <c r="R333" s="58"/>
      <c r="S333" s="59"/>
      <c r="T333" s="59"/>
      <c r="U333" s="59"/>
      <c r="V333" s="59"/>
      <c r="W333" s="59"/>
      <c r="X333" s="59"/>
      <c r="Y333" s="59"/>
      <c r="Z333" s="59"/>
      <c r="AA333" s="59"/>
      <c r="AB333" s="59"/>
      <c r="AC333" s="59"/>
      <c r="AD333" s="59"/>
      <c r="AE333" s="59"/>
      <c r="AF333" s="59"/>
      <c r="AG333" s="59"/>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row>
    <row r="334" spans="1:81" s="60" customFormat="1" ht="15.75">
      <c r="A334" s="61">
        <v>114</v>
      </c>
      <c r="B334" s="70" t="s">
        <v>537</v>
      </c>
      <c r="C334" s="65" t="s">
        <v>538</v>
      </c>
      <c r="D334" s="61" t="s">
        <v>15</v>
      </c>
      <c r="E334" s="57">
        <v>72</v>
      </c>
      <c r="F334" s="57">
        <v>847</v>
      </c>
      <c r="G334" s="63">
        <f t="shared" si="34"/>
        <v>211.75</v>
      </c>
      <c r="H334" s="63">
        <f t="shared" si="34"/>
        <v>211.75</v>
      </c>
      <c r="I334" s="63">
        <f t="shared" si="34"/>
        <v>211.75</v>
      </c>
      <c r="J334" s="63">
        <f t="shared" si="34"/>
        <v>211.75</v>
      </c>
      <c r="K334" s="58"/>
      <c r="L334" s="58"/>
      <c r="M334" s="58"/>
      <c r="N334" s="58"/>
      <c r="O334" s="58"/>
      <c r="P334" s="58"/>
      <c r="Q334" s="58"/>
      <c r="R334" s="58"/>
      <c r="S334" s="59"/>
      <c r="T334" s="59"/>
      <c r="U334" s="59"/>
      <c r="V334" s="59"/>
      <c r="W334" s="59"/>
      <c r="X334" s="59"/>
      <c r="Y334" s="59"/>
      <c r="Z334" s="59"/>
      <c r="AA334" s="59"/>
      <c r="AB334" s="59"/>
      <c r="AC334" s="59"/>
      <c r="AD334" s="59"/>
      <c r="AE334" s="59"/>
      <c r="AF334" s="59"/>
      <c r="AG334" s="59"/>
      <c r="AH334" s="59"/>
      <c r="AI334" s="59"/>
      <c r="AJ334" s="59"/>
      <c r="AK334" s="59"/>
      <c r="AL334" s="59"/>
      <c r="AM334" s="59"/>
      <c r="AN334" s="59"/>
      <c r="AO334" s="59"/>
      <c r="AP334" s="59"/>
      <c r="AQ334" s="59"/>
      <c r="AR334" s="59"/>
      <c r="AS334" s="59"/>
      <c r="AT334" s="59"/>
      <c r="AU334" s="59"/>
      <c r="AV334" s="59"/>
      <c r="AW334" s="59"/>
      <c r="AX334" s="59"/>
      <c r="AY334" s="59"/>
      <c r="AZ334" s="59"/>
      <c r="BA334" s="59"/>
      <c r="BB334" s="59"/>
      <c r="BC334" s="59"/>
      <c r="BD334" s="59"/>
      <c r="BE334" s="59"/>
      <c r="BF334" s="59"/>
      <c r="BG334" s="59"/>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row>
    <row r="335" spans="1:81" s="60" customFormat="1" ht="15.75">
      <c r="A335" s="61">
        <v>115</v>
      </c>
      <c r="B335" s="77" t="s">
        <v>539</v>
      </c>
      <c r="C335" s="65" t="s">
        <v>540</v>
      </c>
      <c r="D335" s="61" t="s">
        <v>15</v>
      </c>
      <c r="E335" s="57">
        <v>16</v>
      </c>
      <c r="F335" s="57">
        <v>800</v>
      </c>
      <c r="G335" s="63">
        <f t="shared" si="34"/>
        <v>200</v>
      </c>
      <c r="H335" s="63">
        <f t="shared" si="34"/>
        <v>200</v>
      </c>
      <c r="I335" s="63">
        <f t="shared" si="34"/>
        <v>200</v>
      </c>
      <c r="J335" s="63">
        <f t="shared" si="34"/>
        <v>200</v>
      </c>
      <c r="K335" s="58"/>
      <c r="L335" s="58"/>
      <c r="M335" s="58"/>
      <c r="N335" s="58"/>
      <c r="O335" s="58"/>
      <c r="P335" s="58"/>
      <c r="Q335" s="58"/>
      <c r="R335" s="58"/>
      <c r="S335" s="59"/>
      <c r="T335" s="59"/>
      <c r="U335" s="59"/>
      <c r="V335" s="59"/>
      <c r="W335" s="59"/>
      <c r="X335" s="59"/>
      <c r="Y335" s="59"/>
      <c r="Z335" s="59"/>
      <c r="AA335" s="59"/>
      <c r="AB335" s="59"/>
      <c r="AC335" s="59"/>
      <c r="AD335" s="59"/>
      <c r="AE335" s="59"/>
      <c r="AF335" s="59"/>
      <c r="AG335" s="59"/>
      <c r="AH335" s="59"/>
      <c r="AI335" s="59"/>
      <c r="AJ335" s="59"/>
      <c r="AK335" s="59"/>
      <c r="AL335" s="59"/>
      <c r="AM335" s="59"/>
      <c r="AN335" s="59"/>
      <c r="AO335" s="59"/>
      <c r="AP335" s="59"/>
      <c r="AQ335" s="59"/>
      <c r="AR335" s="59"/>
      <c r="AS335" s="59"/>
      <c r="AT335" s="59"/>
      <c r="AU335" s="59"/>
      <c r="AV335" s="59"/>
      <c r="AW335" s="59"/>
      <c r="AX335" s="59"/>
      <c r="AY335" s="59"/>
      <c r="AZ335" s="59"/>
      <c r="BA335" s="59"/>
      <c r="BB335" s="59"/>
      <c r="BC335" s="59"/>
      <c r="BD335" s="59"/>
      <c r="BE335" s="59"/>
      <c r="BF335" s="59"/>
      <c r="BG335" s="59"/>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row>
    <row r="336" spans="1:81" s="60" customFormat="1" ht="15.75">
      <c r="A336" s="69">
        <v>116</v>
      </c>
      <c r="B336" s="77" t="s">
        <v>541</v>
      </c>
      <c r="C336" s="76" t="s">
        <v>542</v>
      </c>
      <c r="D336" s="61" t="s">
        <v>15</v>
      </c>
      <c r="E336" s="57">
        <v>16</v>
      </c>
      <c r="F336" s="57">
        <v>20</v>
      </c>
      <c r="G336" s="63">
        <f t="shared" si="34"/>
        <v>5</v>
      </c>
      <c r="H336" s="63">
        <f t="shared" si="34"/>
        <v>5</v>
      </c>
      <c r="I336" s="63">
        <f t="shared" si="34"/>
        <v>5</v>
      </c>
      <c r="J336" s="63">
        <f t="shared" si="34"/>
        <v>5</v>
      </c>
      <c r="K336" s="58"/>
      <c r="L336" s="58"/>
      <c r="M336" s="58"/>
      <c r="N336" s="58"/>
      <c r="O336" s="58"/>
      <c r="P336" s="58"/>
      <c r="Q336" s="58"/>
      <c r="R336" s="58"/>
      <c r="S336" s="59"/>
      <c r="T336" s="59"/>
      <c r="U336" s="59"/>
      <c r="V336" s="59"/>
      <c r="W336" s="59"/>
      <c r="X336" s="59"/>
      <c r="Y336" s="59"/>
      <c r="Z336" s="59"/>
      <c r="AA336" s="59"/>
      <c r="AB336" s="59"/>
      <c r="AC336" s="59"/>
      <c r="AD336" s="59"/>
      <c r="AE336" s="59"/>
      <c r="AF336" s="59"/>
      <c r="AG336" s="59"/>
      <c r="AH336" s="59"/>
      <c r="AI336" s="59"/>
      <c r="AJ336" s="59"/>
      <c r="AK336" s="59"/>
      <c r="AL336" s="59"/>
      <c r="AM336" s="59"/>
      <c r="AN336" s="59"/>
      <c r="AO336" s="59"/>
      <c r="AP336" s="59"/>
      <c r="AQ336" s="59"/>
      <c r="AR336" s="59"/>
      <c r="AS336" s="59"/>
      <c r="AT336" s="59"/>
      <c r="AU336" s="59"/>
      <c r="AV336" s="59"/>
      <c r="AW336" s="59"/>
      <c r="AX336" s="59"/>
      <c r="AY336" s="59"/>
      <c r="AZ336" s="59"/>
      <c r="BA336" s="59"/>
      <c r="BB336" s="59"/>
      <c r="BC336" s="59"/>
      <c r="BD336" s="59"/>
      <c r="BE336" s="59"/>
      <c r="BF336" s="59"/>
      <c r="BG336" s="59"/>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row>
    <row r="337" spans="1:81" s="60" customFormat="1" ht="15.75">
      <c r="A337" s="61">
        <v>117</v>
      </c>
      <c r="B337" s="77" t="s">
        <v>539</v>
      </c>
      <c r="C337" s="73" t="s">
        <v>543</v>
      </c>
      <c r="D337" s="61" t="s">
        <v>15</v>
      </c>
      <c r="E337" s="57">
        <v>41</v>
      </c>
      <c r="F337" s="57">
        <v>20</v>
      </c>
      <c r="G337" s="63">
        <f t="shared" si="34"/>
        <v>5</v>
      </c>
      <c r="H337" s="63">
        <f t="shared" si="34"/>
        <v>5</v>
      </c>
      <c r="I337" s="63">
        <f t="shared" si="34"/>
        <v>5</v>
      </c>
      <c r="J337" s="63">
        <f t="shared" si="34"/>
        <v>5</v>
      </c>
      <c r="K337" s="58"/>
      <c r="L337" s="58"/>
      <c r="M337" s="58"/>
      <c r="N337" s="58"/>
      <c r="O337" s="58"/>
      <c r="P337" s="58"/>
      <c r="Q337" s="58"/>
      <c r="R337" s="58"/>
      <c r="S337" s="59"/>
      <c r="T337" s="59"/>
      <c r="U337" s="59"/>
      <c r="V337" s="59"/>
      <c r="W337" s="59"/>
      <c r="X337" s="59"/>
      <c r="Y337" s="59"/>
      <c r="Z337" s="59"/>
      <c r="AA337" s="59"/>
      <c r="AB337" s="59"/>
      <c r="AC337" s="59"/>
      <c r="AD337" s="59"/>
      <c r="AE337" s="59"/>
      <c r="AF337" s="59"/>
      <c r="AG337" s="59"/>
      <c r="AH337" s="59"/>
      <c r="AI337" s="59"/>
      <c r="AJ337" s="59"/>
      <c r="AK337" s="59"/>
      <c r="AL337" s="59"/>
      <c r="AM337" s="59"/>
      <c r="AN337" s="59"/>
      <c r="AO337" s="59"/>
      <c r="AP337" s="59"/>
      <c r="AQ337" s="59"/>
      <c r="AR337" s="59"/>
      <c r="AS337" s="59"/>
      <c r="AT337" s="59"/>
      <c r="AU337" s="59"/>
      <c r="AV337" s="59"/>
      <c r="AW337" s="59"/>
      <c r="AX337" s="59"/>
      <c r="AY337" s="59"/>
      <c r="AZ337" s="59"/>
      <c r="BA337" s="59"/>
      <c r="BB337" s="59"/>
      <c r="BC337" s="59"/>
      <c r="BD337" s="59"/>
      <c r="BE337" s="59"/>
      <c r="BF337" s="59"/>
      <c r="BG337" s="59"/>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row>
    <row r="338" spans="1:81" s="60" customFormat="1" ht="15.75">
      <c r="A338" s="61">
        <v>118</v>
      </c>
      <c r="B338" s="77" t="s">
        <v>541</v>
      </c>
      <c r="C338" s="73" t="s">
        <v>544</v>
      </c>
      <c r="D338" s="61" t="s">
        <v>15</v>
      </c>
      <c r="E338" s="57">
        <v>21</v>
      </c>
      <c r="F338" s="57">
        <v>20</v>
      </c>
      <c r="G338" s="63">
        <f t="shared" si="34"/>
        <v>5</v>
      </c>
      <c r="H338" s="63">
        <f t="shared" si="34"/>
        <v>5</v>
      </c>
      <c r="I338" s="63">
        <f t="shared" si="34"/>
        <v>5</v>
      </c>
      <c r="J338" s="63">
        <f t="shared" si="34"/>
        <v>5</v>
      </c>
      <c r="K338" s="58"/>
      <c r="L338" s="58"/>
      <c r="M338" s="58"/>
      <c r="N338" s="58"/>
      <c r="O338" s="58"/>
      <c r="P338" s="58"/>
      <c r="Q338" s="58"/>
      <c r="R338" s="58"/>
      <c r="S338" s="59"/>
      <c r="T338" s="59"/>
      <c r="U338" s="59"/>
      <c r="V338" s="59"/>
      <c r="W338" s="59"/>
      <c r="X338" s="59"/>
      <c r="Y338" s="59"/>
      <c r="Z338" s="59"/>
      <c r="AA338" s="59"/>
      <c r="AB338" s="59"/>
      <c r="AC338" s="59"/>
      <c r="AD338" s="59"/>
      <c r="AE338" s="59"/>
      <c r="AF338" s="59"/>
      <c r="AG338" s="59"/>
      <c r="AH338" s="59"/>
      <c r="AI338" s="59"/>
      <c r="AJ338" s="59"/>
      <c r="AK338" s="59"/>
      <c r="AL338" s="59"/>
      <c r="AM338" s="59"/>
      <c r="AN338" s="59"/>
      <c r="AO338" s="59"/>
      <c r="AP338" s="59"/>
      <c r="AQ338" s="59"/>
      <c r="AR338" s="59"/>
      <c r="AS338" s="59"/>
      <c r="AT338" s="59"/>
      <c r="AU338" s="59"/>
      <c r="AV338" s="59"/>
      <c r="AW338" s="59"/>
      <c r="AX338" s="59"/>
      <c r="AY338" s="59"/>
      <c r="AZ338" s="59"/>
      <c r="BA338" s="59"/>
      <c r="BB338" s="59"/>
      <c r="BC338" s="59"/>
      <c r="BD338" s="59"/>
      <c r="BE338" s="59"/>
      <c r="BF338" s="59"/>
      <c r="BG338" s="59"/>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row>
    <row r="339" spans="1:81" s="60" customFormat="1" ht="15.75">
      <c r="A339" s="69">
        <v>119</v>
      </c>
      <c r="B339" s="78" t="s">
        <v>545</v>
      </c>
      <c r="C339" s="79" t="s">
        <v>546</v>
      </c>
      <c r="D339" s="61" t="s">
        <v>15</v>
      </c>
      <c r="E339" s="57">
        <v>0</v>
      </c>
      <c r="F339" s="57">
        <v>30</v>
      </c>
      <c r="G339" s="63">
        <f t="shared" si="34"/>
        <v>7.5</v>
      </c>
      <c r="H339" s="63">
        <f t="shared" si="34"/>
        <v>7.5</v>
      </c>
      <c r="I339" s="63">
        <f t="shared" si="34"/>
        <v>7.5</v>
      </c>
      <c r="J339" s="63">
        <f t="shared" si="34"/>
        <v>7.5</v>
      </c>
      <c r="K339" s="58"/>
      <c r="L339" s="58"/>
      <c r="M339" s="58"/>
      <c r="N339" s="58"/>
      <c r="O339" s="58"/>
      <c r="P339" s="58"/>
      <c r="Q339" s="58"/>
      <c r="R339" s="58"/>
      <c r="S339" s="59"/>
      <c r="T339" s="59"/>
      <c r="U339" s="59"/>
      <c r="V339" s="59"/>
      <c r="W339" s="59"/>
      <c r="X339" s="59"/>
      <c r="Y339" s="59"/>
      <c r="Z339" s="59"/>
      <c r="AA339" s="59"/>
      <c r="AB339" s="59"/>
      <c r="AC339" s="59"/>
      <c r="AD339" s="59"/>
      <c r="AE339" s="59"/>
      <c r="AF339" s="59"/>
      <c r="AG339" s="59"/>
      <c r="AH339" s="59"/>
      <c r="AI339" s="59"/>
      <c r="AJ339" s="59"/>
      <c r="AK339" s="59"/>
      <c r="AL339" s="59"/>
      <c r="AM339" s="59"/>
      <c r="AN339" s="59"/>
      <c r="AO339" s="59"/>
      <c r="AP339" s="59"/>
      <c r="AQ339" s="59"/>
      <c r="AR339" s="59"/>
      <c r="AS339" s="59"/>
      <c r="AT339" s="59"/>
      <c r="AU339" s="59"/>
      <c r="AV339" s="59"/>
      <c r="AW339" s="59"/>
      <c r="AX339" s="59"/>
      <c r="AY339" s="59"/>
      <c r="AZ339" s="59"/>
      <c r="BA339" s="59"/>
      <c r="BB339" s="59"/>
      <c r="BC339" s="59"/>
      <c r="BD339" s="59"/>
      <c r="BE339" s="59"/>
      <c r="BF339" s="59"/>
      <c r="BG339" s="59"/>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row>
    <row r="340" spans="1:81" s="60" customFormat="1" ht="15.75">
      <c r="A340" s="259" t="s">
        <v>547</v>
      </c>
      <c r="B340" s="260"/>
      <c r="C340" s="260"/>
      <c r="D340" s="260"/>
      <c r="E340" s="260"/>
      <c r="F340" s="260"/>
      <c r="G340" s="260"/>
      <c r="H340" s="260"/>
      <c r="I340" s="260"/>
      <c r="J340" s="260"/>
      <c r="K340" s="58"/>
      <c r="L340" s="58"/>
      <c r="M340" s="58"/>
      <c r="N340" s="58"/>
      <c r="O340" s="58"/>
      <c r="P340" s="58"/>
      <c r="Q340" s="58"/>
      <c r="R340" s="58"/>
      <c r="S340" s="59"/>
      <c r="T340" s="59"/>
      <c r="U340" s="59"/>
      <c r="V340" s="59"/>
      <c r="W340" s="59"/>
      <c r="X340" s="59"/>
      <c r="Y340" s="59"/>
      <c r="Z340" s="59"/>
      <c r="AA340" s="59"/>
      <c r="AB340" s="59"/>
      <c r="AC340" s="59"/>
      <c r="AD340" s="59"/>
      <c r="AE340" s="59"/>
      <c r="AF340" s="59"/>
      <c r="AG340" s="59"/>
      <c r="AH340" s="59"/>
      <c r="AI340" s="59"/>
      <c r="AJ340" s="59"/>
      <c r="AK340" s="59"/>
      <c r="AL340" s="59"/>
      <c r="AM340" s="59"/>
      <c r="AN340" s="59"/>
      <c r="AO340" s="59"/>
      <c r="AP340" s="59"/>
      <c r="AQ340" s="59"/>
      <c r="AR340" s="59"/>
      <c r="AS340" s="59"/>
      <c r="AT340" s="59"/>
      <c r="AU340" s="59"/>
      <c r="AV340" s="59"/>
      <c r="AW340" s="59"/>
      <c r="AX340" s="59"/>
      <c r="AY340" s="59"/>
      <c r="AZ340" s="59"/>
      <c r="BA340" s="59"/>
      <c r="BB340" s="59"/>
      <c r="BC340" s="59"/>
      <c r="BD340" s="59"/>
      <c r="BE340" s="59"/>
      <c r="BF340" s="59"/>
      <c r="BG340" s="59"/>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row>
    <row r="341" spans="1:81" s="60" customFormat="1" ht="15.75">
      <c r="A341" s="61">
        <v>120</v>
      </c>
      <c r="B341" s="77" t="s">
        <v>548</v>
      </c>
      <c r="C341" s="73" t="s">
        <v>549</v>
      </c>
      <c r="D341" s="61" t="s">
        <v>15</v>
      </c>
      <c r="E341" s="57">
        <v>23</v>
      </c>
      <c r="F341" s="57">
        <v>10</v>
      </c>
      <c r="G341" s="63"/>
      <c r="H341" s="63">
        <v>10</v>
      </c>
      <c r="I341" s="64"/>
      <c r="J341" s="64"/>
      <c r="K341" s="58"/>
      <c r="L341" s="58"/>
      <c r="M341" s="58"/>
      <c r="N341" s="58"/>
      <c r="O341" s="58"/>
      <c r="P341" s="58"/>
      <c r="Q341" s="58"/>
      <c r="R341" s="58"/>
      <c r="S341" s="59"/>
      <c r="T341" s="59"/>
      <c r="U341" s="59"/>
      <c r="V341" s="59"/>
      <c r="W341" s="59"/>
      <c r="X341" s="59"/>
      <c r="Y341" s="59"/>
      <c r="Z341" s="59"/>
      <c r="AA341" s="59"/>
      <c r="AB341" s="59"/>
      <c r="AC341" s="59"/>
      <c r="AD341" s="59"/>
      <c r="AE341" s="59"/>
      <c r="AF341" s="59"/>
      <c r="AG341" s="59"/>
      <c r="AH341" s="59"/>
      <c r="AI341" s="59"/>
      <c r="AJ341" s="59"/>
      <c r="AK341" s="59"/>
      <c r="AL341" s="59"/>
      <c r="AM341" s="59"/>
      <c r="AN341" s="59"/>
      <c r="AO341" s="59"/>
      <c r="AP341" s="59"/>
      <c r="AQ341" s="59"/>
      <c r="AR341" s="59"/>
      <c r="AS341" s="59"/>
      <c r="AT341" s="59"/>
      <c r="AU341" s="59"/>
      <c r="AV341" s="59"/>
      <c r="AW341" s="59"/>
      <c r="AX341" s="59"/>
      <c r="AY341" s="59"/>
      <c r="AZ341" s="59"/>
      <c r="BA341" s="59"/>
      <c r="BB341" s="59"/>
      <c r="BC341" s="59"/>
      <c r="BD341" s="59"/>
      <c r="BE341" s="59"/>
      <c r="BF341" s="59"/>
      <c r="BG341" s="59"/>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row>
    <row r="342" spans="1:81" s="60" customFormat="1" ht="15.75">
      <c r="A342" s="61">
        <v>121</v>
      </c>
      <c r="B342" s="77" t="s">
        <v>551</v>
      </c>
      <c r="C342" s="73" t="s">
        <v>552</v>
      </c>
      <c r="D342" s="61" t="s">
        <v>15</v>
      </c>
      <c r="E342" s="57"/>
      <c r="F342" s="57">
        <v>2</v>
      </c>
      <c r="G342" s="63"/>
      <c r="H342" s="63">
        <v>2</v>
      </c>
      <c r="I342" s="64"/>
      <c r="J342" s="64"/>
      <c r="K342" s="58"/>
      <c r="L342" s="58"/>
      <c r="M342" s="58"/>
      <c r="N342" s="58"/>
      <c r="O342" s="58"/>
      <c r="P342" s="58"/>
      <c r="Q342" s="58"/>
      <c r="R342" s="58"/>
      <c r="S342" s="59"/>
      <c r="T342" s="59"/>
      <c r="U342" s="59"/>
      <c r="V342" s="59"/>
      <c r="W342" s="59"/>
      <c r="X342" s="59"/>
      <c r="Y342" s="59"/>
      <c r="Z342" s="59"/>
      <c r="AA342" s="59"/>
      <c r="AB342" s="59"/>
      <c r="AC342" s="59"/>
      <c r="AD342" s="59"/>
      <c r="AE342" s="59"/>
      <c r="AF342" s="59"/>
      <c r="AG342" s="59"/>
      <c r="AH342" s="59"/>
      <c r="AI342" s="59"/>
      <c r="AJ342" s="59"/>
      <c r="AK342" s="59"/>
      <c r="AL342" s="59"/>
      <c r="AM342" s="59"/>
      <c r="AN342" s="59"/>
      <c r="AO342" s="59"/>
      <c r="AP342" s="59"/>
      <c r="AQ342" s="59"/>
      <c r="AR342" s="59"/>
      <c r="AS342" s="59"/>
      <c r="AT342" s="59"/>
      <c r="AU342" s="59"/>
      <c r="AV342" s="59"/>
      <c r="AW342" s="59"/>
      <c r="AX342" s="59"/>
      <c r="AY342" s="59"/>
      <c r="AZ342" s="59"/>
      <c r="BA342" s="59"/>
      <c r="BB342" s="59"/>
      <c r="BC342" s="59"/>
      <c r="BD342" s="59"/>
      <c r="BE342" s="59"/>
      <c r="BF342" s="59"/>
      <c r="BG342" s="59"/>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row>
    <row r="343" spans="1:81" s="60" customFormat="1" ht="15.75">
      <c r="A343" s="61">
        <v>122</v>
      </c>
      <c r="B343" s="77" t="s">
        <v>553</v>
      </c>
      <c r="C343" s="73" t="s">
        <v>554</v>
      </c>
      <c r="D343" s="61" t="s">
        <v>15</v>
      </c>
      <c r="E343" s="57"/>
      <c r="F343" s="57">
        <v>10</v>
      </c>
      <c r="G343" s="63"/>
      <c r="H343" s="63">
        <v>10</v>
      </c>
      <c r="I343" s="64"/>
      <c r="J343" s="64"/>
      <c r="K343" s="58"/>
      <c r="L343" s="58"/>
      <c r="M343" s="58"/>
      <c r="N343" s="58"/>
      <c r="O343" s="58"/>
      <c r="P343" s="58"/>
      <c r="Q343" s="58"/>
      <c r="R343" s="58"/>
      <c r="S343" s="59"/>
      <c r="T343" s="59"/>
      <c r="U343" s="59"/>
      <c r="V343" s="59"/>
      <c r="W343" s="59"/>
      <c r="X343" s="59"/>
      <c r="Y343" s="59"/>
      <c r="Z343" s="59"/>
      <c r="AA343" s="59"/>
      <c r="AB343" s="59"/>
      <c r="AC343" s="59"/>
      <c r="AD343" s="59"/>
      <c r="AE343" s="59"/>
      <c r="AF343" s="59"/>
      <c r="AG343" s="59"/>
      <c r="AH343" s="59"/>
      <c r="AI343" s="59"/>
      <c r="AJ343" s="59"/>
      <c r="AK343" s="59"/>
      <c r="AL343" s="59"/>
      <c r="AM343" s="59"/>
      <c r="AN343" s="59"/>
      <c r="AO343" s="59"/>
      <c r="AP343" s="59"/>
      <c r="AQ343" s="59"/>
      <c r="AR343" s="59"/>
      <c r="AS343" s="59"/>
      <c r="AT343" s="59"/>
      <c r="AU343" s="59"/>
      <c r="AV343" s="59"/>
      <c r="AW343" s="59"/>
      <c r="AX343" s="59"/>
      <c r="AY343" s="59"/>
      <c r="AZ343" s="59"/>
      <c r="BA343" s="59"/>
      <c r="BB343" s="59"/>
      <c r="BC343" s="59"/>
      <c r="BD343" s="59"/>
      <c r="BE343" s="59"/>
      <c r="BF343" s="59"/>
      <c r="BG343" s="59"/>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row>
    <row r="344" spans="1:81" s="60" customFormat="1" ht="15.75">
      <c r="A344" s="259" t="s">
        <v>555</v>
      </c>
      <c r="B344" s="260"/>
      <c r="C344" s="260"/>
      <c r="D344" s="260"/>
      <c r="E344" s="260"/>
      <c r="F344" s="260"/>
      <c r="G344" s="260"/>
      <c r="H344" s="260"/>
      <c r="I344" s="260"/>
      <c r="J344" s="260"/>
      <c r="K344" s="58"/>
      <c r="L344" s="58"/>
      <c r="M344" s="58"/>
      <c r="N344" s="58"/>
      <c r="O344" s="58"/>
      <c r="P344" s="58"/>
      <c r="Q344" s="58"/>
      <c r="R344" s="58"/>
      <c r="S344" s="59"/>
      <c r="T344" s="59"/>
      <c r="U344" s="59"/>
      <c r="V344" s="59"/>
      <c r="W344" s="59"/>
      <c r="X344" s="59"/>
      <c r="Y344" s="59"/>
      <c r="Z344" s="59"/>
      <c r="AA344" s="59"/>
      <c r="AB344" s="59"/>
      <c r="AC344" s="59"/>
      <c r="AD344" s="59"/>
      <c r="AE344" s="59"/>
      <c r="AF344" s="59"/>
      <c r="AG344" s="59"/>
      <c r="AH344" s="59"/>
      <c r="AI344" s="59"/>
      <c r="AJ344" s="59"/>
      <c r="AK344" s="59"/>
      <c r="AL344" s="59"/>
      <c r="AM344" s="59"/>
      <c r="AN344" s="59"/>
      <c r="AO344" s="59"/>
      <c r="AP344" s="59"/>
      <c r="AQ344" s="59"/>
      <c r="AR344" s="59"/>
      <c r="AS344" s="59"/>
      <c r="AT344" s="59"/>
      <c r="AU344" s="59"/>
      <c r="AV344" s="59"/>
      <c r="AW344" s="59"/>
      <c r="AX344" s="59"/>
      <c r="AY344" s="59"/>
      <c r="AZ344" s="59"/>
      <c r="BA344" s="59"/>
      <c r="BB344" s="59"/>
      <c r="BC344" s="59"/>
      <c r="BD344" s="59"/>
      <c r="BE344" s="59"/>
      <c r="BF344" s="59"/>
      <c r="BG344" s="59"/>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row>
    <row r="345" spans="1:81" s="60" customFormat="1" ht="15.75">
      <c r="A345" s="61">
        <v>123</v>
      </c>
      <c r="B345" s="70" t="s">
        <v>555</v>
      </c>
      <c r="C345" s="80" t="s">
        <v>556</v>
      </c>
      <c r="D345" s="61" t="s">
        <v>15</v>
      </c>
      <c r="E345" s="57"/>
      <c r="F345" s="57">
        <v>20</v>
      </c>
      <c r="G345" s="63">
        <v>20</v>
      </c>
      <c r="H345" s="63"/>
      <c r="I345" s="64"/>
      <c r="J345" s="64"/>
      <c r="K345" s="58"/>
      <c r="L345" s="58"/>
      <c r="M345" s="58"/>
      <c r="N345" s="58"/>
      <c r="O345" s="58"/>
      <c r="P345" s="58"/>
      <c r="Q345" s="58"/>
      <c r="R345" s="58"/>
      <c r="S345" s="59"/>
      <c r="T345" s="59"/>
      <c r="U345" s="59"/>
      <c r="V345" s="59"/>
      <c r="W345" s="59"/>
      <c r="X345" s="59"/>
      <c r="Y345" s="59"/>
      <c r="Z345" s="59"/>
      <c r="AA345" s="59"/>
      <c r="AB345" s="59"/>
      <c r="AC345" s="59"/>
      <c r="AD345" s="59"/>
      <c r="AE345" s="59"/>
      <c r="AF345" s="59"/>
      <c r="AG345" s="59"/>
      <c r="AH345" s="59"/>
      <c r="AI345" s="59"/>
      <c r="AJ345" s="59"/>
      <c r="AK345" s="59"/>
      <c r="AL345" s="59"/>
      <c r="AM345" s="59"/>
      <c r="AN345" s="59"/>
      <c r="AO345" s="59"/>
      <c r="AP345" s="59"/>
      <c r="AQ345" s="59"/>
      <c r="AR345" s="59"/>
      <c r="AS345" s="59"/>
      <c r="AT345" s="59"/>
      <c r="AU345" s="59"/>
      <c r="AV345" s="59"/>
      <c r="AW345" s="59"/>
      <c r="AX345" s="59"/>
      <c r="AY345" s="59"/>
      <c r="AZ345" s="59"/>
      <c r="BA345" s="59"/>
      <c r="BB345" s="59"/>
      <c r="BC345" s="59"/>
      <c r="BD345" s="59"/>
      <c r="BE345" s="59"/>
      <c r="BF345" s="59"/>
      <c r="BG345" s="59"/>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row>
    <row r="346" spans="1:81" s="60" customFormat="1" ht="15.75">
      <c r="A346" s="61">
        <v>124</v>
      </c>
      <c r="B346" s="70" t="s">
        <v>557</v>
      </c>
      <c r="C346" s="80" t="s">
        <v>558</v>
      </c>
      <c r="D346" s="61" t="s">
        <v>15</v>
      </c>
      <c r="E346" s="57">
        <v>36</v>
      </c>
      <c r="F346" s="57">
        <v>14</v>
      </c>
      <c r="G346" s="63">
        <v>14</v>
      </c>
      <c r="H346" s="63"/>
      <c r="I346" s="64"/>
      <c r="J346" s="64"/>
      <c r="K346" s="58"/>
      <c r="L346" s="58"/>
      <c r="M346" s="58"/>
      <c r="N346" s="58"/>
      <c r="O346" s="58"/>
      <c r="P346" s="58"/>
      <c r="Q346" s="58"/>
      <c r="R346" s="58"/>
      <c r="S346" s="59"/>
      <c r="T346" s="59"/>
      <c r="U346" s="59"/>
      <c r="V346" s="59"/>
      <c r="W346" s="59"/>
      <c r="X346" s="59"/>
      <c r="Y346" s="59"/>
      <c r="Z346" s="59"/>
      <c r="AA346" s="59"/>
      <c r="AB346" s="59"/>
      <c r="AC346" s="59"/>
      <c r="AD346" s="59"/>
      <c r="AE346" s="59"/>
      <c r="AF346" s="59"/>
      <c r="AG346" s="59"/>
      <c r="AH346" s="59"/>
      <c r="AI346" s="59"/>
      <c r="AJ346" s="59"/>
      <c r="AK346" s="59"/>
      <c r="AL346" s="59"/>
      <c r="AM346" s="59"/>
      <c r="AN346" s="59"/>
      <c r="AO346" s="59"/>
      <c r="AP346" s="59"/>
      <c r="AQ346" s="59"/>
      <c r="AR346" s="59"/>
      <c r="AS346" s="59"/>
      <c r="AT346" s="59"/>
      <c r="AU346" s="59"/>
      <c r="AV346" s="59"/>
      <c r="AW346" s="59"/>
      <c r="AX346" s="59"/>
      <c r="AY346" s="59"/>
      <c r="AZ346" s="59"/>
      <c r="BA346" s="59"/>
      <c r="BB346" s="59"/>
      <c r="BC346" s="59"/>
      <c r="BD346" s="59"/>
      <c r="BE346" s="59"/>
      <c r="BF346" s="59"/>
      <c r="BG346" s="59"/>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row>
    <row r="347" spans="1:81" s="60" customFormat="1" ht="15.75">
      <c r="A347" s="61">
        <f t="shared" ref="A347:A350" si="35">+A346+1</f>
        <v>125</v>
      </c>
      <c r="B347" s="70" t="s">
        <v>559</v>
      </c>
      <c r="C347" s="80" t="s">
        <v>560</v>
      </c>
      <c r="D347" s="61" t="s">
        <v>15</v>
      </c>
      <c r="E347" s="57"/>
      <c r="F347" s="57">
        <v>88</v>
      </c>
      <c r="G347" s="63">
        <v>88</v>
      </c>
      <c r="H347" s="63"/>
      <c r="I347" s="64"/>
      <c r="J347" s="64"/>
      <c r="K347" s="58"/>
      <c r="L347" s="58"/>
      <c r="M347" s="58"/>
      <c r="N347" s="58"/>
      <c r="O347" s="58"/>
      <c r="P347" s="58"/>
      <c r="Q347" s="58"/>
      <c r="R347" s="58"/>
      <c r="S347" s="59"/>
      <c r="T347" s="59"/>
      <c r="U347" s="59"/>
      <c r="V347" s="59"/>
      <c r="W347" s="59"/>
      <c r="X347" s="59"/>
      <c r="Y347" s="59"/>
      <c r="Z347" s="59"/>
      <c r="AA347" s="59"/>
      <c r="AB347" s="59"/>
      <c r="AC347" s="59"/>
      <c r="AD347" s="59"/>
      <c r="AE347" s="59"/>
      <c r="AF347" s="59"/>
      <c r="AG347" s="59"/>
      <c r="AH347" s="59"/>
      <c r="AI347" s="59"/>
      <c r="AJ347" s="59"/>
      <c r="AK347" s="59"/>
      <c r="AL347" s="59"/>
      <c r="AM347" s="59"/>
      <c r="AN347" s="59"/>
      <c r="AO347" s="59"/>
      <c r="AP347" s="59"/>
      <c r="AQ347" s="59"/>
      <c r="AR347" s="59"/>
      <c r="AS347" s="59"/>
      <c r="AT347" s="59"/>
      <c r="AU347" s="59"/>
      <c r="AV347" s="59"/>
      <c r="AW347" s="59"/>
      <c r="AX347" s="59"/>
      <c r="AY347" s="59"/>
      <c r="AZ347" s="59"/>
      <c r="BA347" s="59"/>
      <c r="BB347" s="59"/>
      <c r="BC347" s="59"/>
      <c r="BD347" s="59"/>
      <c r="BE347" s="59"/>
      <c r="BF347" s="59"/>
      <c r="BG347" s="59"/>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row>
    <row r="348" spans="1:81" s="60" customFormat="1" ht="15.75">
      <c r="A348" s="61">
        <v>125</v>
      </c>
      <c r="B348" s="74" t="s">
        <v>561</v>
      </c>
      <c r="C348" s="80" t="s">
        <v>562</v>
      </c>
      <c r="D348" s="61" t="s">
        <v>15</v>
      </c>
      <c r="E348" s="57">
        <v>21</v>
      </c>
      <c r="F348" s="57">
        <v>67</v>
      </c>
      <c r="G348" s="63">
        <v>67</v>
      </c>
      <c r="H348" s="63"/>
      <c r="I348" s="64"/>
      <c r="J348" s="64"/>
      <c r="K348" s="58"/>
      <c r="L348" s="58"/>
      <c r="M348" s="58"/>
      <c r="N348" s="58"/>
      <c r="O348" s="58"/>
      <c r="P348" s="58"/>
      <c r="Q348" s="58"/>
      <c r="R348" s="58"/>
      <c r="S348" s="59"/>
      <c r="T348" s="59"/>
      <c r="U348" s="59"/>
      <c r="V348" s="59"/>
      <c r="W348" s="59"/>
      <c r="X348" s="59"/>
      <c r="Y348" s="59"/>
      <c r="Z348" s="59"/>
      <c r="AA348" s="59"/>
      <c r="AB348" s="59"/>
      <c r="AC348" s="59"/>
      <c r="AD348" s="59"/>
      <c r="AE348" s="59"/>
      <c r="AF348" s="59"/>
      <c r="AG348" s="59"/>
      <c r="AH348" s="59"/>
      <c r="AI348" s="59"/>
      <c r="AJ348" s="59"/>
      <c r="AK348" s="59"/>
      <c r="AL348" s="59"/>
      <c r="AM348" s="59"/>
      <c r="AN348" s="59"/>
      <c r="AO348" s="59"/>
      <c r="AP348" s="59"/>
      <c r="AQ348" s="59"/>
      <c r="AR348" s="59"/>
      <c r="AS348" s="59"/>
      <c r="AT348" s="59"/>
      <c r="AU348" s="59"/>
      <c r="AV348" s="59"/>
      <c r="AW348" s="59"/>
      <c r="AX348" s="59"/>
      <c r="AY348" s="59"/>
      <c r="AZ348" s="59"/>
      <c r="BA348" s="59"/>
      <c r="BB348" s="59"/>
      <c r="BC348" s="59"/>
      <c r="BD348" s="59"/>
      <c r="BE348" s="59"/>
      <c r="BF348" s="59"/>
      <c r="BG348" s="59"/>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row>
    <row r="349" spans="1:81" s="60" customFormat="1" ht="15.75">
      <c r="A349" s="61">
        <v>126</v>
      </c>
      <c r="B349" s="70" t="s">
        <v>563</v>
      </c>
      <c r="C349" s="80" t="s">
        <v>564</v>
      </c>
      <c r="D349" s="61" t="s">
        <v>15</v>
      </c>
      <c r="E349" s="57">
        <v>18</v>
      </c>
      <c r="F349" s="57">
        <v>158</v>
      </c>
      <c r="G349" s="63">
        <v>158</v>
      </c>
      <c r="H349" s="63"/>
      <c r="I349" s="64"/>
      <c r="J349" s="64"/>
      <c r="K349" s="58"/>
      <c r="L349" s="58"/>
      <c r="M349" s="58"/>
      <c r="N349" s="58"/>
      <c r="O349" s="58"/>
      <c r="P349" s="58"/>
      <c r="Q349" s="58"/>
      <c r="R349" s="58"/>
      <c r="S349" s="59"/>
      <c r="T349" s="59"/>
      <c r="U349" s="59"/>
      <c r="V349" s="59"/>
      <c r="W349" s="59"/>
      <c r="X349" s="59"/>
      <c r="Y349" s="59"/>
      <c r="Z349" s="59"/>
      <c r="AA349" s="59"/>
      <c r="AB349" s="59"/>
      <c r="AC349" s="59"/>
      <c r="AD349" s="59"/>
      <c r="AE349" s="59"/>
      <c r="AF349" s="59"/>
      <c r="AG349" s="59"/>
      <c r="AH349" s="59"/>
      <c r="AI349" s="59"/>
      <c r="AJ349" s="59"/>
      <c r="AK349" s="59"/>
      <c r="AL349" s="59"/>
      <c r="AM349" s="59"/>
      <c r="AN349" s="59"/>
      <c r="AO349" s="59"/>
      <c r="AP349" s="59"/>
      <c r="AQ349" s="59"/>
      <c r="AR349" s="59"/>
      <c r="AS349" s="59"/>
      <c r="AT349" s="59"/>
      <c r="AU349" s="59"/>
      <c r="AV349" s="59"/>
      <c r="AW349" s="59"/>
      <c r="AX349" s="59"/>
      <c r="AY349" s="59"/>
      <c r="AZ349" s="59"/>
      <c r="BA349" s="59"/>
      <c r="BB349" s="59"/>
      <c r="BC349" s="59"/>
      <c r="BD349" s="59"/>
      <c r="BE349" s="59"/>
      <c r="BF349" s="59"/>
      <c r="BG349" s="59"/>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row>
    <row r="350" spans="1:81" s="60" customFormat="1" ht="15.75">
      <c r="A350" s="61">
        <f t="shared" si="35"/>
        <v>127</v>
      </c>
      <c r="B350" s="74" t="s">
        <v>565</v>
      </c>
      <c r="C350" s="80" t="s">
        <v>566</v>
      </c>
      <c r="D350" s="61" t="s">
        <v>15</v>
      </c>
      <c r="E350" s="57">
        <v>28</v>
      </c>
      <c r="F350" s="57">
        <v>7</v>
      </c>
      <c r="G350" s="63">
        <v>7</v>
      </c>
      <c r="H350" s="63"/>
      <c r="I350" s="64"/>
      <c r="J350" s="64"/>
      <c r="K350" s="58"/>
      <c r="L350" s="58"/>
      <c r="M350" s="58"/>
      <c r="N350" s="58"/>
      <c r="O350" s="58"/>
      <c r="P350" s="58"/>
      <c r="Q350" s="58"/>
      <c r="R350" s="58"/>
      <c r="S350" s="59"/>
      <c r="T350" s="59"/>
      <c r="U350" s="59"/>
      <c r="V350" s="59"/>
      <c r="W350" s="59"/>
      <c r="X350" s="59"/>
      <c r="Y350" s="59"/>
      <c r="Z350" s="59"/>
      <c r="AA350" s="59"/>
      <c r="AB350" s="59"/>
      <c r="AC350" s="59"/>
      <c r="AD350" s="59"/>
      <c r="AE350" s="59"/>
      <c r="AF350" s="59"/>
      <c r="AG350" s="59"/>
      <c r="AH350" s="59"/>
      <c r="AI350" s="59"/>
      <c r="AJ350" s="59"/>
      <c r="AK350" s="59"/>
      <c r="AL350" s="59"/>
      <c r="AM350" s="59"/>
      <c r="AN350" s="59"/>
      <c r="AO350" s="59"/>
      <c r="AP350" s="59"/>
      <c r="AQ350" s="59"/>
      <c r="AR350" s="59"/>
      <c r="AS350" s="59"/>
      <c r="AT350" s="59"/>
      <c r="AU350" s="59"/>
      <c r="AV350" s="59"/>
      <c r="AW350" s="59"/>
      <c r="AX350" s="59"/>
      <c r="AY350" s="59"/>
      <c r="AZ350" s="59"/>
      <c r="BA350" s="59"/>
      <c r="BB350" s="59"/>
      <c r="BC350" s="59"/>
      <c r="BD350" s="59"/>
      <c r="BE350" s="59"/>
      <c r="BF350" s="59"/>
      <c r="BG350" s="59"/>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row>
    <row r="351" spans="1:81" s="60" customFormat="1" ht="15.75">
      <c r="A351" s="259" t="s">
        <v>568</v>
      </c>
      <c r="B351" s="260"/>
      <c r="C351" s="260"/>
      <c r="D351" s="260"/>
      <c r="E351" s="260"/>
      <c r="F351" s="260"/>
      <c r="G351" s="260"/>
      <c r="H351" s="260"/>
      <c r="I351" s="260"/>
      <c r="J351" s="260"/>
      <c r="K351" s="58"/>
      <c r="L351" s="58"/>
      <c r="M351" s="58"/>
      <c r="N351" s="58"/>
      <c r="O351" s="58"/>
      <c r="P351" s="58"/>
      <c r="Q351" s="58"/>
      <c r="R351" s="58"/>
      <c r="S351" s="59"/>
      <c r="T351" s="59"/>
      <c r="U351" s="59"/>
      <c r="V351" s="59"/>
      <c r="W351" s="59"/>
      <c r="X351" s="59"/>
      <c r="Y351" s="59"/>
      <c r="Z351" s="59"/>
      <c r="AA351" s="59"/>
      <c r="AB351" s="59"/>
      <c r="AC351" s="59"/>
      <c r="AD351" s="59"/>
      <c r="AE351" s="59"/>
      <c r="AF351" s="59"/>
      <c r="AG351" s="59"/>
      <c r="AH351" s="59"/>
      <c r="AI351" s="59"/>
      <c r="AJ351" s="59"/>
      <c r="AK351" s="59"/>
      <c r="AL351" s="59"/>
      <c r="AM351" s="59"/>
      <c r="AN351" s="59"/>
      <c r="AO351" s="59"/>
      <c r="AP351" s="59"/>
      <c r="AQ351" s="59"/>
      <c r="AR351" s="59"/>
      <c r="AS351" s="59"/>
      <c r="AT351" s="59"/>
      <c r="AU351" s="59"/>
      <c r="AV351" s="59"/>
      <c r="AW351" s="59"/>
      <c r="AX351" s="59"/>
      <c r="AY351" s="59"/>
      <c r="AZ351" s="59"/>
      <c r="BA351" s="59"/>
      <c r="BB351" s="59"/>
      <c r="BC351" s="59"/>
      <c r="BD351" s="59"/>
      <c r="BE351" s="59"/>
      <c r="BF351" s="59"/>
      <c r="BG351" s="59"/>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row>
    <row r="352" spans="1:81" s="60" customFormat="1" ht="15.75">
      <c r="A352" s="61">
        <v>128</v>
      </c>
      <c r="B352" s="74" t="s">
        <v>568</v>
      </c>
      <c r="C352" s="80" t="s">
        <v>569</v>
      </c>
      <c r="D352" s="61" t="s">
        <v>15</v>
      </c>
      <c r="E352" s="57"/>
      <c r="F352" s="57">
        <v>65</v>
      </c>
      <c r="G352" s="63">
        <f>$F352/4</f>
        <v>16.25</v>
      </c>
      <c r="H352" s="63">
        <f t="shared" ref="H352:J352" si="36">$F352/4</f>
        <v>16.25</v>
      </c>
      <c r="I352" s="63">
        <f t="shared" si="36"/>
        <v>16.25</v>
      </c>
      <c r="J352" s="63">
        <f t="shared" si="36"/>
        <v>16.25</v>
      </c>
      <c r="K352" s="58"/>
      <c r="L352" s="58"/>
      <c r="M352" s="58"/>
      <c r="N352" s="58"/>
      <c r="O352" s="58"/>
      <c r="P352" s="58"/>
      <c r="Q352" s="58"/>
      <c r="R352" s="58"/>
      <c r="S352" s="59"/>
      <c r="T352" s="59"/>
      <c r="U352" s="59"/>
      <c r="V352" s="59"/>
      <c r="W352" s="59"/>
      <c r="X352" s="59"/>
      <c r="Y352" s="59"/>
      <c r="Z352" s="59"/>
      <c r="AA352" s="59"/>
      <c r="AB352" s="59"/>
      <c r="AC352" s="59"/>
      <c r="AD352" s="59"/>
      <c r="AE352" s="59"/>
      <c r="AF352" s="59"/>
      <c r="AG352" s="59"/>
      <c r="AH352" s="59"/>
      <c r="AI352" s="59"/>
      <c r="AJ352" s="59"/>
      <c r="AK352" s="59"/>
      <c r="AL352" s="59"/>
      <c r="AM352" s="59"/>
      <c r="AN352" s="59"/>
      <c r="AO352" s="59"/>
      <c r="AP352" s="59"/>
      <c r="AQ352" s="59"/>
      <c r="AR352" s="59"/>
      <c r="AS352" s="59"/>
      <c r="AT352" s="59"/>
      <c r="AU352" s="59"/>
      <c r="AV352" s="59"/>
      <c r="AW352" s="59"/>
      <c r="AX352" s="59"/>
      <c r="AY352" s="59"/>
      <c r="AZ352" s="59"/>
      <c r="BA352" s="59"/>
      <c r="BB352" s="59"/>
      <c r="BC352" s="59"/>
      <c r="BD352" s="59"/>
      <c r="BE352" s="59"/>
      <c r="BF352" s="59"/>
      <c r="BG352" s="59"/>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row>
    <row r="353" spans="1:81" s="60" customFormat="1" ht="15.75">
      <c r="A353" s="61">
        <v>129</v>
      </c>
      <c r="B353" s="70" t="s">
        <v>570</v>
      </c>
      <c r="C353" s="80" t="s">
        <v>571</v>
      </c>
      <c r="D353" s="61" t="s">
        <v>15</v>
      </c>
      <c r="E353" s="57">
        <v>0</v>
      </c>
      <c r="F353" s="57">
        <v>100</v>
      </c>
      <c r="G353" s="63">
        <f t="shared" ref="G353:J363" si="37">$F353/4</f>
        <v>25</v>
      </c>
      <c r="H353" s="63">
        <f t="shared" si="37"/>
        <v>25</v>
      </c>
      <c r="I353" s="63">
        <f t="shared" si="37"/>
        <v>25</v>
      </c>
      <c r="J353" s="63">
        <f t="shared" si="37"/>
        <v>25</v>
      </c>
      <c r="K353" s="58"/>
      <c r="L353" s="58"/>
      <c r="M353" s="58"/>
      <c r="N353" s="58"/>
      <c r="O353" s="58"/>
      <c r="P353" s="58"/>
      <c r="Q353" s="58"/>
      <c r="R353" s="58"/>
      <c r="S353" s="59"/>
      <c r="T353" s="59"/>
      <c r="U353" s="59"/>
      <c r="V353" s="59"/>
      <c r="W353" s="59"/>
      <c r="X353" s="59"/>
      <c r="Y353" s="59"/>
      <c r="Z353" s="59"/>
      <c r="AA353" s="59"/>
      <c r="AB353" s="59"/>
      <c r="AC353" s="59"/>
      <c r="AD353" s="59"/>
      <c r="AE353" s="59"/>
      <c r="AF353" s="59"/>
      <c r="AG353" s="59"/>
      <c r="AH353" s="59"/>
      <c r="AI353" s="59"/>
      <c r="AJ353" s="59"/>
      <c r="AK353" s="59"/>
      <c r="AL353" s="59"/>
      <c r="AM353" s="59"/>
      <c r="AN353" s="59"/>
      <c r="AO353" s="59"/>
      <c r="AP353" s="59"/>
      <c r="AQ353" s="59"/>
      <c r="AR353" s="59"/>
      <c r="AS353" s="59"/>
      <c r="AT353" s="59"/>
      <c r="AU353" s="59"/>
      <c r="AV353" s="59"/>
      <c r="AW353" s="59"/>
      <c r="AX353" s="59"/>
      <c r="AY353" s="59"/>
      <c r="AZ353" s="59"/>
      <c r="BA353" s="59"/>
      <c r="BB353" s="59"/>
      <c r="BC353" s="59"/>
      <c r="BD353" s="59"/>
      <c r="BE353" s="59"/>
      <c r="BF353" s="59"/>
      <c r="BG353" s="59"/>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row>
    <row r="354" spans="1:81" s="60" customFormat="1" ht="15.75">
      <c r="A354" s="61">
        <v>130</v>
      </c>
      <c r="B354" s="70" t="s">
        <v>574</v>
      </c>
      <c r="C354" s="80" t="s">
        <v>575</v>
      </c>
      <c r="D354" s="61" t="s">
        <v>15</v>
      </c>
      <c r="E354" s="57"/>
      <c r="F354" s="57">
        <v>76</v>
      </c>
      <c r="G354" s="63">
        <f t="shared" si="37"/>
        <v>19</v>
      </c>
      <c r="H354" s="63">
        <f t="shared" si="37"/>
        <v>19</v>
      </c>
      <c r="I354" s="63">
        <f t="shared" si="37"/>
        <v>19</v>
      </c>
      <c r="J354" s="63">
        <f t="shared" si="37"/>
        <v>19</v>
      </c>
      <c r="K354" s="58"/>
      <c r="L354" s="58"/>
      <c r="M354" s="58"/>
      <c r="N354" s="58"/>
      <c r="O354" s="58"/>
      <c r="P354" s="58"/>
      <c r="Q354" s="58"/>
      <c r="R354" s="58"/>
      <c r="S354" s="59"/>
      <c r="T354" s="59"/>
      <c r="U354" s="59"/>
      <c r="V354" s="59"/>
      <c r="W354" s="59"/>
      <c r="X354" s="59"/>
      <c r="Y354" s="59"/>
      <c r="Z354" s="59"/>
      <c r="AA354" s="59"/>
      <c r="AB354" s="59"/>
      <c r="AC354" s="59"/>
      <c r="AD354" s="59"/>
      <c r="AE354" s="59"/>
      <c r="AF354" s="59"/>
      <c r="AG354" s="59"/>
      <c r="AH354" s="59"/>
      <c r="AI354" s="59"/>
      <c r="AJ354" s="59"/>
      <c r="AK354" s="59"/>
      <c r="AL354" s="59"/>
      <c r="AM354" s="59"/>
      <c r="AN354" s="59"/>
      <c r="AO354" s="59"/>
      <c r="AP354" s="59"/>
      <c r="AQ354" s="59"/>
      <c r="AR354" s="59"/>
      <c r="AS354" s="59"/>
      <c r="AT354" s="59"/>
      <c r="AU354" s="59"/>
      <c r="AV354" s="59"/>
      <c r="AW354" s="59"/>
      <c r="AX354" s="59"/>
      <c r="AY354" s="59"/>
      <c r="AZ354" s="59"/>
      <c r="BA354" s="59"/>
      <c r="BB354" s="59"/>
      <c r="BC354" s="59"/>
      <c r="BD354" s="59"/>
      <c r="BE354" s="59"/>
      <c r="BF354" s="59"/>
      <c r="BG354" s="59"/>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row>
    <row r="355" spans="1:81" s="60" customFormat="1" ht="15.75">
      <c r="A355" s="61">
        <v>131</v>
      </c>
      <c r="B355" s="70" t="s">
        <v>559</v>
      </c>
      <c r="C355" s="80" t="s">
        <v>576</v>
      </c>
      <c r="D355" s="61" t="s">
        <v>15</v>
      </c>
      <c r="E355" s="57">
        <v>45</v>
      </c>
      <c r="F355" s="57">
        <v>500</v>
      </c>
      <c r="G355" s="63">
        <f t="shared" si="37"/>
        <v>125</v>
      </c>
      <c r="H355" s="63">
        <f t="shared" si="37"/>
        <v>125</v>
      </c>
      <c r="I355" s="63">
        <f t="shared" si="37"/>
        <v>125</v>
      </c>
      <c r="J355" s="63">
        <f t="shared" si="37"/>
        <v>125</v>
      </c>
      <c r="K355" s="58"/>
      <c r="L355" s="58"/>
      <c r="M355" s="58"/>
      <c r="N355" s="58"/>
      <c r="O355" s="58"/>
      <c r="P355" s="58"/>
      <c r="Q355" s="58"/>
      <c r="R355" s="58"/>
      <c r="S355" s="59"/>
      <c r="T355" s="59"/>
      <c r="U355" s="59"/>
      <c r="V355" s="59"/>
      <c r="W355" s="59"/>
      <c r="X355" s="59"/>
      <c r="Y355" s="59"/>
      <c r="Z355" s="59"/>
      <c r="AA355" s="59"/>
      <c r="AB355" s="59"/>
      <c r="AC355" s="59"/>
      <c r="AD355" s="59"/>
      <c r="AE355" s="59"/>
      <c r="AF355" s="59"/>
      <c r="AG355" s="59"/>
      <c r="AH355" s="59"/>
      <c r="AI355" s="59"/>
      <c r="AJ355" s="59"/>
      <c r="AK355" s="59"/>
      <c r="AL355" s="59"/>
      <c r="AM355" s="59"/>
      <c r="AN355" s="59"/>
      <c r="AO355" s="59"/>
      <c r="AP355" s="59"/>
      <c r="AQ355" s="59"/>
      <c r="AR355" s="59"/>
      <c r="AS355" s="59"/>
      <c r="AT355" s="59"/>
      <c r="AU355" s="59"/>
      <c r="AV355" s="59"/>
      <c r="AW355" s="59"/>
      <c r="AX355" s="59"/>
      <c r="AY355" s="59"/>
      <c r="AZ355" s="59"/>
      <c r="BA355" s="59"/>
      <c r="BB355" s="59"/>
      <c r="BC355" s="59"/>
      <c r="BD355" s="59"/>
      <c r="BE355" s="59"/>
      <c r="BF355" s="59"/>
      <c r="BG355" s="59"/>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row>
    <row r="356" spans="1:81" s="60" customFormat="1" ht="15.75">
      <c r="A356" s="61">
        <v>132</v>
      </c>
      <c r="B356" s="74" t="s">
        <v>561</v>
      </c>
      <c r="C356" s="80" t="s">
        <v>577</v>
      </c>
      <c r="D356" s="61" t="s">
        <v>15</v>
      </c>
      <c r="E356" s="57"/>
      <c r="F356" s="57">
        <v>100</v>
      </c>
      <c r="G356" s="63">
        <f t="shared" si="37"/>
        <v>25</v>
      </c>
      <c r="H356" s="63">
        <f t="shared" si="37"/>
        <v>25</v>
      </c>
      <c r="I356" s="63">
        <f t="shared" si="37"/>
        <v>25</v>
      </c>
      <c r="J356" s="63">
        <f t="shared" si="37"/>
        <v>25</v>
      </c>
      <c r="K356" s="58"/>
      <c r="L356" s="58"/>
      <c r="M356" s="58"/>
      <c r="N356" s="58"/>
      <c r="O356" s="58"/>
      <c r="P356" s="58"/>
      <c r="Q356" s="58"/>
      <c r="R356" s="58"/>
      <c r="S356" s="59"/>
      <c r="T356" s="59"/>
      <c r="U356" s="59"/>
      <c r="V356" s="59"/>
      <c r="W356" s="59"/>
      <c r="X356" s="59"/>
      <c r="Y356" s="59"/>
      <c r="Z356" s="59"/>
      <c r="AA356" s="59"/>
      <c r="AB356" s="59"/>
      <c r="AC356" s="59"/>
      <c r="AD356" s="59"/>
      <c r="AE356" s="59"/>
      <c r="AF356" s="59"/>
      <c r="AG356" s="59"/>
      <c r="AH356" s="59"/>
      <c r="AI356" s="59"/>
      <c r="AJ356" s="59"/>
      <c r="AK356" s="59"/>
      <c r="AL356" s="59"/>
      <c r="AM356" s="59"/>
      <c r="AN356" s="59"/>
      <c r="AO356" s="59"/>
      <c r="AP356" s="59"/>
      <c r="AQ356" s="59"/>
      <c r="AR356" s="59"/>
      <c r="AS356" s="59"/>
      <c r="AT356" s="59"/>
      <c r="AU356" s="59"/>
      <c r="AV356" s="59"/>
      <c r="AW356" s="59"/>
      <c r="AX356" s="59"/>
      <c r="AY356" s="59"/>
      <c r="AZ356" s="59"/>
      <c r="BA356" s="59"/>
      <c r="BB356" s="59"/>
      <c r="BC356" s="59"/>
      <c r="BD356" s="59"/>
      <c r="BE356" s="59"/>
      <c r="BF356" s="59"/>
      <c r="BG356" s="59"/>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row>
    <row r="357" spans="1:81" s="60" customFormat="1" ht="15.75">
      <c r="A357" s="61">
        <v>133</v>
      </c>
      <c r="B357" s="74" t="s">
        <v>550</v>
      </c>
      <c r="C357" s="80" t="s">
        <v>578</v>
      </c>
      <c r="D357" s="61" t="s">
        <v>15</v>
      </c>
      <c r="E357" s="57">
        <v>213</v>
      </c>
      <c r="F357" s="57">
        <v>16</v>
      </c>
      <c r="G357" s="63">
        <f t="shared" si="37"/>
        <v>4</v>
      </c>
      <c r="H357" s="63">
        <f t="shared" si="37"/>
        <v>4</v>
      </c>
      <c r="I357" s="63">
        <f t="shared" si="37"/>
        <v>4</v>
      </c>
      <c r="J357" s="63">
        <f t="shared" si="37"/>
        <v>4</v>
      </c>
      <c r="K357" s="58"/>
      <c r="L357" s="58"/>
      <c r="M357" s="58"/>
      <c r="N357" s="58"/>
      <c r="O357" s="58"/>
      <c r="P357" s="58"/>
      <c r="Q357" s="58"/>
      <c r="R357" s="58"/>
      <c r="S357" s="59"/>
      <c r="T357" s="59"/>
      <c r="U357" s="59"/>
      <c r="V357" s="59"/>
      <c r="W357" s="59"/>
      <c r="X357" s="59"/>
      <c r="Y357" s="59"/>
      <c r="Z357" s="59"/>
      <c r="AA357" s="59"/>
      <c r="AB357" s="59"/>
      <c r="AC357" s="59"/>
      <c r="AD357" s="59"/>
      <c r="AE357" s="59"/>
      <c r="AF357" s="59"/>
      <c r="AG357" s="59"/>
      <c r="AH357" s="59"/>
      <c r="AI357" s="59"/>
      <c r="AJ357" s="59"/>
      <c r="AK357" s="59"/>
      <c r="AL357" s="59"/>
      <c r="AM357" s="59"/>
      <c r="AN357" s="59"/>
      <c r="AO357" s="59"/>
      <c r="AP357" s="59"/>
      <c r="AQ357" s="59"/>
      <c r="AR357" s="59"/>
      <c r="AS357" s="59"/>
      <c r="AT357" s="59"/>
      <c r="AU357" s="59"/>
      <c r="AV357" s="59"/>
      <c r="AW357" s="59"/>
      <c r="AX357" s="59"/>
      <c r="AY357" s="59"/>
      <c r="AZ357" s="59"/>
      <c r="BA357" s="59"/>
      <c r="BB357" s="59"/>
      <c r="BC357" s="59"/>
      <c r="BD357" s="59"/>
      <c r="BE357" s="59"/>
      <c r="BF357" s="59"/>
      <c r="BG357" s="59"/>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row>
    <row r="358" spans="1:81" s="60" customFormat="1" ht="15.75">
      <c r="A358" s="61">
        <v>134</v>
      </c>
      <c r="B358" s="74" t="s">
        <v>464</v>
      </c>
      <c r="C358" s="80" t="s">
        <v>579</v>
      </c>
      <c r="D358" s="61" t="s">
        <v>15</v>
      </c>
      <c r="E358" s="57"/>
      <c r="F358" s="57">
        <v>200</v>
      </c>
      <c r="G358" s="63">
        <f t="shared" si="37"/>
        <v>50</v>
      </c>
      <c r="H358" s="63">
        <f t="shared" si="37"/>
        <v>50</v>
      </c>
      <c r="I358" s="63">
        <f t="shared" si="37"/>
        <v>50</v>
      </c>
      <c r="J358" s="63">
        <f t="shared" si="37"/>
        <v>50</v>
      </c>
      <c r="K358" s="58"/>
      <c r="L358" s="58"/>
      <c r="M358" s="58"/>
      <c r="N358" s="58"/>
      <c r="O358" s="58"/>
      <c r="P358" s="58"/>
      <c r="Q358" s="58"/>
      <c r="R358" s="58"/>
      <c r="S358" s="59"/>
      <c r="T358" s="59"/>
      <c r="U358" s="59"/>
      <c r="V358" s="59"/>
      <c r="W358" s="59"/>
      <c r="X358" s="59"/>
      <c r="Y358" s="59"/>
      <c r="Z358" s="59"/>
      <c r="AA358" s="59"/>
      <c r="AB358" s="59"/>
      <c r="AC358" s="59"/>
      <c r="AD358" s="59"/>
      <c r="AE358" s="59"/>
      <c r="AF358" s="59"/>
      <c r="AG358" s="59"/>
      <c r="AH358" s="59"/>
      <c r="AI358" s="59"/>
      <c r="AJ358" s="59"/>
      <c r="AK358" s="59"/>
      <c r="AL358" s="59"/>
      <c r="AM358" s="59"/>
      <c r="AN358" s="59"/>
      <c r="AO358" s="59"/>
      <c r="AP358" s="59"/>
      <c r="AQ358" s="59"/>
      <c r="AR358" s="59"/>
      <c r="AS358" s="59"/>
      <c r="AT358" s="59"/>
      <c r="AU358" s="59"/>
      <c r="AV358" s="59"/>
      <c r="AW358" s="59"/>
      <c r="AX358" s="59"/>
      <c r="AY358" s="59"/>
      <c r="AZ358" s="59"/>
      <c r="BA358" s="59"/>
      <c r="BB358" s="59"/>
      <c r="BC358" s="59"/>
      <c r="BD358" s="59"/>
      <c r="BE358" s="59"/>
      <c r="BF358" s="59"/>
      <c r="BG358" s="59"/>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row>
    <row r="359" spans="1:81" s="60" customFormat="1" ht="15.75">
      <c r="A359" s="61">
        <v>135</v>
      </c>
      <c r="B359" s="74" t="s">
        <v>565</v>
      </c>
      <c r="C359" s="80" t="s">
        <v>580</v>
      </c>
      <c r="D359" s="61" t="s">
        <v>15</v>
      </c>
      <c r="E359" s="57">
        <v>33</v>
      </c>
      <c r="F359" s="57">
        <v>579</v>
      </c>
      <c r="G359" s="63">
        <f t="shared" si="37"/>
        <v>144.75</v>
      </c>
      <c r="H359" s="63">
        <f t="shared" si="37"/>
        <v>144.75</v>
      </c>
      <c r="I359" s="63">
        <f t="shared" si="37"/>
        <v>144.75</v>
      </c>
      <c r="J359" s="63">
        <f t="shared" si="37"/>
        <v>144.75</v>
      </c>
      <c r="K359" s="58"/>
      <c r="L359" s="58"/>
      <c r="M359" s="58"/>
      <c r="N359" s="58"/>
      <c r="O359" s="58"/>
      <c r="P359" s="58"/>
      <c r="Q359" s="58"/>
      <c r="R359" s="58"/>
      <c r="S359" s="59"/>
      <c r="T359" s="59"/>
      <c r="U359" s="59"/>
      <c r="V359" s="59"/>
      <c r="W359" s="59"/>
      <c r="X359" s="59"/>
      <c r="Y359" s="59"/>
      <c r="Z359" s="59"/>
      <c r="AA359" s="59"/>
      <c r="AB359" s="59"/>
      <c r="AC359" s="59"/>
      <c r="AD359" s="59"/>
      <c r="AE359" s="59"/>
      <c r="AF359" s="59"/>
      <c r="AG359" s="59"/>
      <c r="AH359" s="59"/>
      <c r="AI359" s="59"/>
      <c r="AJ359" s="59"/>
      <c r="AK359" s="59"/>
      <c r="AL359" s="59"/>
      <c r="AM359" s="59"/>
      <c r="AN359" s="59"/>
      <c r="AO359" s="59"/>
      <c r="AP359" s="59"/>
      <c r="AQ359" s="59"/>
      <c r="AR359" s="59"/>
      <c r="AS359" s="59"/>
      <c r="AT359" s="59"/>
      <c r="AU359" s="59"/>
      <c r="AV359" s="59"/>
      <c r="AW359" s="59"/>
      <c r="AX359" s="59"/>
      <c r="AY359" s="59"/>
      <c r="AZ359" s="59"/>
      <c r="BA359" s="59"/>
      <c r="BB359" s="59"/>
      <c r="BC359" s="59"/>
      <c r="BD359" s="59"/>
      <c r="BE359" s="59"/>
      <c r="BF359" s="59"/>
      <c r="BG359" s="59"/>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row>
    <row r="360" spans="1:81" s="60" customFormat="1" ht="15.75">
      <c r="A360" s="61">
        <v>136</v>
      </c>
      <c r="B360" s="74" t="s">
        <v>567</v>
      </c>
      <c r="C360" s="80" t="s">
        <v>581</v>
      </c>
      <c r="D360" s="61" t="s">
        <v>15</v>
      </c>
      <c r="E360" s="57">
        <v>6</v>
      </c>
      <c r="F360" s="57">
        <v>15</v>
      </c>
      <c r="G360" s="63">
        <f t="shared" si="37"/>
        <v>3.75</v>
      </c>
      <c r="H360" s="63">
        <f t="shared" si="37"/>
        <v>3.75</v>
      </c>
      <c r="I360" s="63">
        <f t="shared" si="37"/>
        <v>3.75</v>
      </c>
      <c r="J360" s="63">
        <f t="shared" si="37"/>
        <v>3.75</v>
      </c>
      <c r="K360" s="58"/>
      <c r="L360" s="58"/>
      <c r="M360" s="58"/>
      <c r="N360" s="58"/>
      <c r="O360" s="58"/>
      <c r="P360" s="58"/>
      <c r="Q360" s="58"/>
      <c r="R360" s="58"/>
      <c r="S360" s="59"/>
      <c r="T360" s="59"/>
      <c r="U360" s="59"/>
      <c r="V360" s="59"/>
      <c r="W360" s="59"/>
      <c r="X360" s="59"/>
      <c r="Y360" s="59"/>
      <c r="Z360" s="59"/>
      <c r="AA360" s="59"/>
      <c r="AB360" s="59"/>
      <c r="AC360" s="59"/>
      <c r="AD360" s="59"/>
      <c r="AE360" s="59"/>
      <c r="AF360" s="59"/>
      <c r="AG360" s="59"/>
      <c r="AH360" s="59"/>
      <c r="AI360" s="59"/>
      <c r="AJ360" s="59"/>
      <c r="AK360" s="59"/>
      <c r="AL360" s="59"/>
      <c r="AM360" s="59"/>
      <c r="AN360" s="59"/>
      <c r="AO360" s="59"/>
      <c r="AP360" s="59"/>
      <c r="AQ360" s="59"/>
      <c r="AR360" s="59"/>
      <c r="AS360" s="59"/>
      <c r="AT360" s="59"/>
      <c r="AU360" s="59"/>
      <c r="AV360" s="59"/>
      <c r="AW360" s="59"/>
      <c r="AX360" s="59"/>
      <c r="AY360" s="59"/>
      <c r="AZ360" s="59"/>
      <c r="BA360" s="59"/>
      <c r="BB360" s="59"/>
      <c r="BC360" s="59"/>
      <c r="BD360" s="59"/>
      <c r="BE360" s="59"/>
      <c r="BF360" s="59"/>
      <c r="BG360" s="59"/>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row>
    <row r="361" spans="1:81" s="60" customFormat="1" ht="15.75">
      <c r="A361" s="61">
        <v>137</v>
      </c>
      <c r="B361" s="74" t="s">
        <v>582</v>
      </c>
      <c r="C361" s="80" t="s">
        <v>583</v>
      </c>
      <c r="D361" s="61" t="s">
        <v>15</v>
      </c>
      <c r="E361" s="57"/>
      <c r="F361" s="57">
        <v>9</v>
      </c>
      <c r="G361" s="63">
        <f t="shared" si="37"/>
        <v>2.25</v>
      </c>
      <c r="H361" s="63">
        <f t="shared" si="37"/>
        <v>2.25</v>
      </c>
      <c r="I361" s="63">
        <f t="shared" si="37"/>
        <v>2.25</v>
      </c>
      <c r="J361" s="63">
        <f t="shared" si="37"/>
        <v>2.25</v>
      </c>
      <c r="K361" s="58"/>
      <c r="L361" s="58"/>
      <c r="M361" s="58"/>
      <c r="N361" s="58"/>
      <c r="O361" s="58"/>
      <c r="P361" s="58"/>
      <c r="Q361" s="58"/>
      <c r="R361" s="58"/>
      <c r="S361" s="59"/>
      <c r="T361" s="59"/>
      <c r="U361" s="59"/>
      <c r="V361" s="59"/>
      <c r="W361" s="59"/>
      <c r="X361" s="59"/>
      <c r="Y361" s="59"/>
      <c r="Z361" s="59"/>
      <c r="AA361" s="59"/>
      <c r="AB361" s="59"/>
      <c r="AC361" s="59"/>
      <c r="AD361" s="59"/>
      <c r="AE361" s="59"/>
      <c r="AF361" s="59"/>
      <c r="AG361" s="59"/>
      <c r="AH361" s="59"/>
      <c r="AI361" s="59"/>
      <c r="AJ361" s="59"/>
      <c r="AK361" s="59"/>
      <c r="AL361" s="59"/>
      <c r="AM361" s="59"/>
      <c r="AN361" s="59"/>
      <c r="AO361" s="59"/>
      <c r="AP361" s="59"/>
      <c r="AQ361" s="59"/>
      <c r="AR361" s="59"/>
      <c r="AS361" s="59"/>
      <c r="AT361" s="59"/>
      <c r="AU361" s="59"/>
      <c r="AV361" s="59"/>
      <c r="AW361" s="59"/>
      <c r="AX361" s="59"/>
      <c r="AY361" s="59"/>
      <c r="AZ361" s="59"/>
      <c r="BA361" s="59"/>
      <c r="BB361" s="59"/>
      <c r="BC361" s="59"/>
      <c r="BD361" s="59"/>
      <c r="BE361" s="59"/>
      <c r="BF361" s="59"/>
      <c r="BG361" s="59"/>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row>
    <row r="362" spans="1:81" s="60" customFormat="1" ht="15.75">
      <c r="A362" s="61">
        <v>138</v>
      </c>
      <c r="B362" s="70" t="s">
        <v>572</v>
      </c>
      <c r="C362" s="80" t="s">
        <v>584</v>
      </c>
      <c r="D362" s="61" t="s">
        <v>15</v>
      </c>
      <c r="E362" s="57">
        <v>7</v>
      </c>
      <c r="F362" s="57">
        <v>12</v>
      </c>
      <c r="G362" s="63">
        <f t="shared" si="37"/>
        <v>3</v>
      </c>
      <c r="H362" s="63">
        <f t="shared" si="37"/>
        <v>3</v>
      </c>
      <c r="I362" s="63">
        <f t="shared" si="37"/>
        <v>3</v>
      </c>
      <c r="J362" s="63">
        <f t="shared" si="37"/>
        <v>3</v>
      </c>
      <c r="K362" s="58"/>
      <c r="L362" s="58"/>
      <c r="M362" s="58"/>
      <c r="N362" s="58"/>
      <c r="O362" s="58"/>
      <c r="P362" s="58"/>
      <c r="Q362" s="58"/>
      <c r="R362" s="58"/>
      <c r="S362" s="59"/>
      <c r="T362" s="59"/>
      <c r="U362" s="59"/>
      <c r="V362" s="59"/>
      <c r="W362" s="59"/>
      <c r="X362" s="59"/>
      <c r="Y362" s="59"/>
      <c r="Z362" s="59"/>
      <c r="AA362" s="59"/>
      <c r="AB362" s="59"/>
      <c r="AC362" s="59"/>
      <c r="AD362" s="59"/>
      <c r="AE362" s="59"/>
      <c r="AF362" s="59"/>
      <c r="AG362" s="59"/>
      <c r="AH362" s="59"/>
      <c r="AI362" s="59"/>
      <c r="AJ362" s="59"/>
      <c r="AK362" s="59"/>
      <c r="AL362" s="59"/>
      <c r="AM362" s="59"/>
      <c r="AN362" s="59"/>
      <c r="AO362" s="59"/>
      <c r="AP362" s="59"/>
      <c r="AQ362" s="59"/>
      <c r="AR362" s="59"/>
      <c r="AS362" s="59"/>
      <c r="AT362" s="59"/>
      <c r="AU362" s="59"/>
      <c r="AV362" s="59"/>
      <c r="AW362" s="59"/>
      <c r="AX362" s="59"/>
      <c r="AY362" s="59"/>
      <c r="AZ362" s="59"/>
      <c r="BA362" s="59"/>
      <c r="BB362" s="59"/>
      <c r="BC362" s="59"/>
      <c r="BD362" s="59"/>
      <c r="BE362" s="59"/>
      <c r="BF362" s="59"/>
      <c r="BG362" s="59"/>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row>
    <row r="363" spans="1:81" s="60" customFormat="1" ht="15.75">
      <c r="A363" s="61">
        <v>139</v>
      </c>
      <c r="B363" s="74" t="s">
        <v>585</v>
      </c>
      <c r="C363" s="80" t="s">
        <v>586</v>
      </c>
      <c r="D363" s="61" t="s">
        <v>15</v>
      </c>
      <c r="E363" s="57"/>
      <c r="F363" s="57">
        <v>9</v>
      </c>
      <c r="G363" s="63">
        <f t="shared" si="37"/>
        <v>2.25</v>
      </c>
      <c r="H363" s="63">
        <f t="shared" si="37"/>
        <v>2.25</v>
      </c>
      <c r="I363" s="63">
        <f t="shared" si="37"/>
        <v>2.25</v>
      </c>
      <c r="J363" s="63">
        <f t="shared" si="37"/>
        <v>2.25</v>
      </c>
      <c r="K363" s="58"/>
      <c r="L363" s="58"/>
      <c r="M363" s="58"/>
      <c r="N363" s="58"/>
      <c r="O363" s="58"/>
      <c r="P363" s="58"/>
      <c r="Q363" s="58"/>
      <c r="R363" s="58"/>
      <c r="S363" s="59"/>
      <c r="T363" s="59"/>
      <c r="U363" s="59"/>
      <c r="V363" s="59"/>
      <c r="W363" s="59"/>
      <c r="X363" s="59"/>
      <c r="Y363" s="59"/>
      <c r="Z363" s="59"/>
      <c r="AA363" s="59"/>
      <c r="AB363" s="59"/>
      <c r="AC363" s="59"/>
      <c r="AD363" s="59"/>
      <c r="AE363" s="59"/>
      <c r="AF363" s="59"/>
      <c r="AG363" s="59"/>
      <c r="AH363" s="59"/>
      <c r="AI363" s="59"/>
      <c r="AJ363" s="59"/>
      <c r="AK363" s="59"/>
      <c r="AL363" s="59"/>
      <c r="AM363" s="59"/>
      <c r="AN363" s="59"/>
      <c r="AO363" s="59"/>
      <c r="AP363" s="59"/>
      <c r="AQ363" s="59"/>
      <c r="AR363" s="59"/>
      <c r="AS363" s="59"/>
      <c r="AT363" s="59"/>
      <c r="AU363" s="59"/>
      <c r="AV363" s="59"/>
      <c r="AW363" s="59"/>
      <c r="AX363" s="59"/>
      <c r="AY363" s="59"/>
      <c r="AZ363" s="59"/>
      <c r="BA363" s="59"/>
      <c r="BB363" s="59"/>
      <c r="BC363" s="59"/>
      <c r="BD363" s="59"/>
      <c r="BE363" s="59"/>
      <c r="BF363" s="59"/>
      <c r="BG363" s="59"/>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row>
    <row r="364" spans="1:81" s="60" customFormat="1" ht="15.75" customHeight="1">
      <c r="A364" s="259" t="s">
        <v>587</v>
      </c>
      <c r="B364" s="260"/>
      <c r="C364" s="260"/>
      <c r="D364" s="260"/>
      <c r="E364" s="260"/>
      <c r="F364" s="260"/>
      <c r="G364" s="260"/>
      <c r="H364" s="260"/>
      <c r="I364" s="260"/>
      <c r="J364" s="260"/>
      <c r="K364" s="58"/>
      <c r="L364" s="58"/>
      <c r="M364" s="58"/>
      <c r="N364" s="58"/>
      <c r="O364" s="58"/>
      <c r="P364" s="58"/>
      <c r="Q364" s="58"/>
      <c r="R364" s="58"/>
      <c r="S364" s="59"/>
      <c r="T364" s="59"/>
      <c r="U364" s="59"/>
      <c r="V364" s="59"/>
      <c r="W364" s="59"/>
      <c r="X364" s="59"/>
      <c r="Y364" s="59"/>
      <c r="Z364" s="59"/>
      <c r="AA364" s="59"/>
      <c r="AB364" s="59"/>
      <c r="AC364" s="59"/>
      <c r="AD364" s="59"/>
      <c r="AE364" s="59"/>
      <c r="AF364" s="59"/>
      <c r="AG364" s="59"/>
      <c r="AH364" s="59"/>
      <c r="AI364" s="59"/>
      <c r="AJ364" s="59"/>
      <c r="AK364" s="59"/>
      <c r="AL364" s="59"/>
      <c r="AM364" s="59"/>
      <c r="AN364" s="59"/>
      <c r="AO364" s="59"/>
      <c r="AP364" s="59"/>
      <c r="AQ364" s="59"/>
      <c r="AR364" s="59"/>
      <c r="AS364" s="59"/>
      <c r="AT364" s="59"/>
      <c r="AU364" s="59"/>
      <c r="AV364" s="59"/>
      <c r="AW364" s="59"/>
      <c r="AX364" s="59"/>
      <c r="AY364" s="59"/>
      <c r="AZ364" s="59"/>
      <c r="BA364" s="59"/>
      <c r="BB364" s="59"/>
      <c r="BC364" s="59"/>
      <c r="BD364" s="59"/>
      <c r="BE364" s="59"/>
      <c r="BF364" s="59"/>
      <c r="BG364" s="59"/>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row>
    <row r="365" spans="1:81" s="60" customFormat="1" ht="15.75">
      <c r="A365" s="61">
        <v>140</v>
      </c>
      <c r="B365" s="81" t="s">
        <v>588</v>
      </c>
      <c r="C365" s="73" t="s">
        <v>589</v>
      </c>
      <c r="D365" s="61" t="s">
        <v>15</v>
      </c>
      <c r="E365" s="57">
        <v>6</v>
      </c>
      <c r="F365" s="57">
        <v>120</v>
      </c>
      <c r="G365" s="63">
        <f>$F365/4</f>
        <v>30</v>
      </c>
      <c r="H365" s="63">
        <f t="shared" ref="H365:J365" si="38">$F365/4</f>
        <v>30</v>
      </c>
      <c r="I365" s="63">
        <f t="shared" si="38"/>
        <v>30</v>
      </c>
      <c r="J365" s="63">
        <f t="shared" si="38"/>
        <v>30</v>
      </c>
      <c r="K365" s="58"/>
      <c r="L365" s="58"/>
      <c r="M365" s="58"/>
      <c r="N365" s="58"/>
      <c r="O365" s="58"/>
      <c r="P365" s="58"/>
      <c r="Q365" s="58"/>
      <c r="R365" s="58"/>
      <c r="S365" s="59"/>
      <c r="T365" s="59"/>
      <c r="U365" s="59"/>
      <c r="V365" s="59"/>
      <c r="W365" s="59"/>
      <c r="X365" s="59"/>
      <c r="Y365" s="59"/>
      <c r="Z365" s="59"/>
      <c r="AA365" s="59"/>
      <c r="AB365" s="59"/>
      <c r="AC365" s="59"/>
      <c r="AD365" s="59"/>
      <c r="AE365" s="59"/>
      <c r="AF365" s="59"/>
      <c r="AG365" s="59"/>
      <c r="AH365" s="59"/>
      <c r="AI365" s="59"/>
      <c r="AJ365" s="59"/>
      <c r="AK365" s="59"/>
      <c r="AL365" s="59"/>
      <c r="AM365" s="59"/>
      <c r="AN365" s="59"/>
      <c r="AO365" s="59"/>
      <c r="AP365" s="59"/>
      <c r="AQ365" s="59"/>
      <c r="AR365" s="59"/>
      <c r="AS365" s="59"/>
      <c r="AT365" s="59"/>
      <c r="AU365" s="59"/>
      <c r="AV365" s="59"/>
      <c r="AW365" s="59"/>
      <c r="AX365" s="59"/>
      <c r="AY365" s="59"/>
      <c r="AZ365" s="59"/>
      <c r="BA365" s="59"/>
      <c r="BB365" s="59"/>
      <c r="BC365" s="59"/>
      <c r="BD365" s="59"/>
      <c r="BE365" s="59"/>
      <c r="BF365" s="59"/>
      <c r="BG365" s="59"/>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row>
    <row r="366" spans="1:81" s="60" customFormat="1" ht="15.75">
      <c r="A366" s="61">
        <v>141</v>
      </c>
      <c r="B366" s="81" t="s">
        <v>2474</v>
      </c>
      <c r="C366" s="73" t="s">
        <v>2475</v>
      </c>
      <c r="D366" s="61" t="s">
        <v>15</v>
      </c>
      <c r="E366" s="57">
        <v>0</v>
      </c>
      <c r="F366" s="57">
        <v>20</v>
      </c>
      <c r="G366" s="63">
        <f t="shared" ref="G366:J366" si="39">$F366/4</f>
        <v>5</v>
      </c>
      <c r="H366" s="63">
        <f t="shared" si="39"/>
        <v>5</v>
      </c>
      <c r="I366" s="63">
        <f t="shared" si="39"/>
        <v>5</v>
      </c>
      <c r="J366" s="63">
        <f t="shared" si="39"/>
        <v>5</v>
      </c>
      <c r="K366" s="58"/>
      <c r="L366" s="58"/>
      <c r="M366" s="58"/>
      <c r="N366" s="58"/>
      <c r="O366" s="58"/>
      <c r="P366" s="58"/>
      <c r="Q366" s="58"/>
      <c r="R366" s="58"/>
      <c r="S366" s="59"/>
      <c r="T366" s="59"/>
      <c r="U366" s="59"/>
      <c r="V366" s="59"/>
      <c r="W366" s="59"/>
      <c r="X366" s="59"/>
      <c r="Y366" s="59"/>
      <c r="Z366" s="59"/>
      <c r="AA366" s="59"/>
      <c r="AB366" s="59"/>
      <c r="AC366" s="59"/>
      <c r="AD366" s="59"/>
      <c r="AE366" s="59"/>
      <c r="AF366" s="59"/>
      <c r="AG366" s="59"/>
      <c r="AH366" s="59"/>
      <c r="AI366" s="59"/>
      <c r="AJ366" s="59"/>
      <c r="AK366" s="59"/>
      <c r="AL366" s="59"/>
      <c r="AM366" s="59"/>
      <c r="AN366" s="59"/>
      <c r="AO366" s="59"/>
      <c r="AP366" s="59"/>
      <c r="AQ366" s="59"/>
      <c r="AR366" s="59"/>
      <c r="AS366" s="59"/>
      <c r="AT366" s="59"/>
      <c r="AU366" s="59"/>
      <c r="AV366" s="59"/>
      <c r="AW366" s="59"/>
      <c r="AX366" s="59"/>
      <c r="AY366" s="59"/>
      <c r="AZ366" s="59"/>
      <c r="BA366" s="59"/>
      <c r="BB366" s="59"/>
      <c r="BC366" s="59"/>
      <c r="BD366" s="59"/>
      <c r="BE366" s="59"/>
      <c r="BF366" s="59"/>
      <c r="BG366" s="59"/>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row>
    <row r="367" spans="1:81" s="60" customFormat="1" ht="15.75">
      <c r="A367" s="259" t="s">
        <v>591</v>
      </c>
      <c r="B367" s="260"/>
      <c r="C367" s="260"/>
      <c r="D367" s="260"/>
      <c r="E367" s="260"/>
      <c r="F367" s="260"/>
      <c r="G367" s="260"/>
      <c r="H367" s="260"/>
      <c r="I367" s="260"/>
      <c r="J367" s="260"/>
      <c r="K367" s="58"/>
      <c r="L367" s="58"/>
      <c r="M367" s="58"/>
      <c r="N367" s="58"/>
      <c r="O367" s="58"/>
      <c r="P367" s="58"/>
      <c r="Q367" s="58"/>
      <c r="R367" s="58"/>
      <c r="S367" s="59"/>
      <c r="T367" s="59"/>
      <c r="U367" s="59"/>
      <c r="V367" s="59"/>
      <c r="W367" s="59"/>
      <c r="X367" s="59"/>
      <c r="Y367" s="59"/>
      <c r="Z367" s="59"/>
      <c r="AA367" s="59"/>
      <c r="AB367" s="59"/>
      <c r="AC367" s="59"/>
      <c r="AD367" s="59"/>
      <c r="AE367" s="59"/>
      <c r="AF367" s="59"/>
      <c r="AG367" s="59"/>
      <c r="AH367" s="59"/>
      <c r="AI367" s="59"/>
      <c r="AJ367" s="59"/>
      <c r="AK367" s="59"/>
      <c r="AL367" s="59"/>
      <c r="AM367" s="59"/>
      <c r="AN367" s="59"/>
      <c r="AO367" s="59"/>
      <c r="AP367" s="59"/>
      <c r="AQ367" s="59"/>
      <c r="AR367" s="59"/>
      <c r="AS367" s="59"/>
      <c r="AT367" s="59"/>
      <c r="AU367" s="59"/>
      <c r="AV367" s="59"/>
      <c r="AW367" s="59"/>
      <c r="AX367" s="59"/>
      <c r="AY367" s="59"/>
      <c r="AZ367" s="59"/>
      <c r="BA367" s="59"/>
      <c r="BB367" s="59"/>
      <c r="BC367" s="59"/>
      <c r="BD367" s="59"/>
      <c r="BE367" s="59"/>
      <c r="BF367" s="59"/>
      <c r="BG367" s="59"/>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row>
    <row r="368" spans="1:81" s="60" customFormat="1" ht="15.75">
      <c r="A368" s="61">
        <v>142</v>
      </c>
      <c r="B368" s="70" t="s">
        <v>593</v>
      </c>
      <c r="C368" s="82" t="s">
        <v>592</v>
      </c>
      <c r="D368" s="61" t="s">
        <v>15</v>
      </c>
      <c r="E368" s="57">
        <v>10</v>
      </c>
      <c r="F368" s="57">
        <v>52</v>
      </c>
      <c r="G368" s="63">
        <f>$F368/4</f>
        <v>13</v>
      </c>
      <c r="H368" s="63">
        <f t="shared" ref="H368:J368" si="40">$F368/4</f>
        <v>13</v>
      </c>
      <c r="I368" s="63">
        <f t="shared" si="40"/>
        <v>13</v>
      </c>
      <c r="J368" s="63">
        <f t="shared" si="40"/>
        <v>13</v>
      </c>
      <c r="K368" s="58"/>
      <c r="L368" s="58"/>
      <c r="M368" s="58"/>
      <c r="N368" s="58"/>
      <c r="O368" s="58"/>
      <c r="P368" s="58"/>
      <c r="Q368" s="58"/>
      <c r="R368" s="58"/>
      <c r="S368" s="59"/>
      <c r="T368" s="59"/>
      <c r="U368" s="59"/>
      <c r="V368" s="59"/>
      <c r="W368" s="59"/>
      <c r="X368" s="59"/>
      <c r="Y368" s="59"/>
      <c r="Z368" s="59"/>
      <c r="AA368" s="59"/>
      <c r="AB368" s="59"/>
      <c r="AC368" s="59"/>
      <c r="AD368" s="59"/>
      <c r="AE368" s="59"/>
      <c r="AF368" s="59"/>
      <c r="AG368" s="59"/>
      <c r="AH368" s="59"/>
      <c r="AI368" s="59"/>
      <c r="AJ368" s="59"/>
      <c r="AK368" s="59"/>
      <c r="AL368" s="59"/>
      <c r="AM368" s="59"/>
      <c r="AN368" s="59"/>
      <c r="AO368" s="59"/>
      <c r="AP368" s="59"/>
      <c r="AQ368" s="59"/>
      <c r="AR368" s="59"/>
      <c r="AS368" s="59"/>
      <c r="AT368" s="59"/>
      <c r="AU368" s="59"/>
      <c r="AV368" s="59"/>
      <c r="AW368" s="59"/>
      <c r="AX368" s="59"/>
      <c r="AY368" s="59"/>
      <c r="AZ368" s="59"/>
      <c r="BA368" s="59"/>
      <c r="BB368" s="59"/>
      <c r="BC368" s="59"/>
      <c r="BD368" s="59"/>
      <c r="BE368" s="59"/>
      <c r="BF368" s="59"/>
      <c r="BG368" s="59"/>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row>
    <row r="369" spans="1:81" s="60" customFormat="1" ht="15.75">
      <c r="A369" s="61">
        <v>143</v>
      </c>
      <c r="B369" s="70" t="s">
        <v>594</v>
      </c>
      <c r="C369" s="66" t="s">
        <v>595</v>
      </c>
      <c r="D369" s="61" t="s">
        <v>15</v>
      </c>
      <c r="E369" s="57">
        <v>82</v>
      </c>
      <c r="F369" s="57">
        <v>31</v>
      </c>
      <c r="G369" s="63">
        <f t="shared" ref="G369:J376" si="41">$F369/4</f>
        <v>7.75</v>
      </c>
      <c r="H369" s="63">
        <f t="shared" si="41"/>
        <v>7.75</v>
      </c>
      <c r="I369" s="63">
        <f t="shared" si="41"/>
        <v>7.75</v>
      </c>
      <c r="J369" s="63">
        <f t="shared" si="41"/>
        <v>7.75</v>
      </c>
      <c r="K369" s="58"/>
      <c r="L369" s="58"/>
      <c r="M369" s="58"/>
      <c r="N369" s="58"/>
      <c r="O369" s="58"/>
      <c r="P369" s="58"/>
      <c r="Q369" s="58"/>
      <c r="R369" s="58"/>
      <c r="S369" s="59"/>
      <c r="T369" s="59"/>
      <c r="U369" s="59"/>
      <c r="V369" s="59"/>
      <c r="W369" s="59"/>
      <c r="X369" s="59"/>
      <c r="Y369" s="59"/>
      <c r="Z369" s="59"/>
      <c r="AA369" s="59"/>
      <c r="AB369" s="59"/>
      <c r="AC369" s="59"/>
      <c r="AD369" s="59"/>
      <c r="AE369" s="59"/>
      <c r="AF369" s="59"/>
      <c r="AG369" s="59"/>
      <c r="AH369" s="59"/>
      <c r="AI369" s="59"/>
      <c r="AJ369" s="59"/>
      <c r="AK369" s="59"/>
      <c r="AL369" s="59"/>
      <c r="AM369" s="59"/>
      <c r="AN369" s="59"/>
      <c r="AO369" s="59"/>
      <c r="AP369" s="59"/>
      <c r="AQ369" s="59"/>
      <c r="AR369" s="59"/>
      <c r="AS369" s="59"/>
      <c r="AT369" s="59"/>
      <c r="AU369" s="59"/>
      <c r="AV369" s="59"/>
      <c r="AW369" s="59"/>
      <c r="AX369" s="59"/>
      <c r="AY369" s="59"/>
      <c r="AZ369" s="59"/>
      <c r="BA369" s="59"/>
      <c r="BB369" s="59"/>
      <c r="BC369" s="59"/>
      <c r="BD369" s="59"/>
      <c r="BE369" s="59"/>
      <c r="BF369" s="59"/>
      <c r="BG369" s="59"/>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row>
    <row r="370" spans="1:81" s="60" customFormat="1" ht="15.75">
      <c r="A370" s="61">
        <v>144</v>
      </c>
      <c r="B370" s="70" t="s">
        <v>596</v>
      </c>
      <c r="C370" s="66" t="s">
        <v>597</v>
      </c>
      <c r="D370" s="61" t="s">
        <v>15</v>
      </c>
      <c r="E370" s="57">
        <v>0</v>
      </c>
      <c r="F370" s="57">
        <v>3</v>
      </c>
      <c r="G370" s="63">
        <f t="shared" si="41"/>
        <v>0.75</v>
      </c>
      <c r="H370" s="63">
        <f t="shared" si="41"/>
        <v>0.75</v>
      </c>
      <c r="I370" s="63">
        <f t="shared" si="41"/>
        <v>0.75</v>
      </c>
      <c r="J370" s="63">
        <f t="shared" si="41"/>
        <v>0.75</v>
      </c>
      <c r="K370" s="58"/>
      <c r="L370" s="58"/>
      <c r="M370" s="58"/>
      <c r="N370" s="58"/>
      <c r="O370" s="58"/>
      <c r="P370" s="58"/>
      <c r="Q370" s="58"/>
      <c r="R370" s="58"/>
      <c r="S370" s="59"/>
      <c r="T370" s="59"/>
      <c r="U370" s="59"/>
      <c r="V370" s="59"/>
      <c r="W370" s="59"/>
      <c r="X370" s="59"/>
      <c r="Y370" s="59"/>
      <c r="Z370" s="59"/>
      <c r="AA370" s="59"/>
      <c r="AB370" s="59"/>
      <c r="AC370" s="59"/>
      <c r="AD370" s="59"/>
      <c r="AE370" s="59"/>
      <c r="AF370" s="59"/>
      <c r="AG370" s="59"/>
      <c r="AH370" s="59"/>
      <c r="AI370" s="59"/>
      <c r="AJ370" s="59"/>
      <c r="AK370" s="59"/>
      <c r="AL370" s="59"/>
      <c r="AM370" s="59"/>
      <c r="AN370" s="59"/>
      <c r="AO370" s="59"/>
      <c r="AP370" s="59"/>
      <c r="AQ370" s="59"/>
      <c r="AR370" s="59"/>
      <c r="AS370" s="59"/>
      <c r="AT370" s="59"/>
      <c r="AU370" s="59"/>
      <c r="AV370" s="59"/>
      <c r="AW370" s="59"/>
      <c r="AX370" s="59"/>
      <c r="AY370" s="59"/>
      <c r="AZ370" s="59"/>
      <c r="BA370" s="59"/>
      <c r="BB370" s="59"/>
      <c r="BC370" s="59"/>
      <c r="BD370" s="59"/>
      <c r="BE370" s="59"/>
      <c r="BF370" s="59"/>
      <c r="BG370" s="59"/>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row>
    <row r="371" spans="1:81" s="60" customFormat="1" ht="15.75">
      <c r="A371" s="61">
        <v>145</v>
      </c>
      <c r="B371" s="74" t="s">
        <v>598</v>
      </c>
      <c r="C371" s="66" t="s">
        <v>599</v>
      </c>
      <c r="D371" s="61" t="s">
        <v>15</v>
      </c>
      <c r="E371" s="57">
        <v>18</v>
      </c>
      <c r="F371" s="57">
        <v>57</v>
      </c>
      <c r="G371" s="63">
        <f t="shared" si="41"/>
        <v>14.25</v>
      </c>
      <c r="H371" s="63">
        <f t="shared" si="41"/>
        <v>14.25</v>
      </c>
      <c r="I371" s="63">
        <f t="shared" si="41"/>
        <v>14.25</v>
      </c>
      <c r="J371" s="63">
        <f t="shared" si="41"/>
        <v>14.25</v>
      </c>
      <c r="K371" s="58"/>
      <c r="L371" s="58"/>
      <c r="M371" s="58"/>
      <c r="N371" s="58"/>
      <c r="O371" s="58"/>
      <c r="P371" s="58"/>
      <c r="Q371" s="58"/>
      <c r="R371" s="58"/>
      <c r="S371" s="59"/>
      <c r="T371" s="59"/>
      <c r="U371" s="59"/>
      <c r="V371" s="59"/>
      <c r="W371" s="59"/>
      <c r="X371" s="59"/>
      <c r="Y371" s="59"/>
      <c r="Z371" s="59"/>
      <c r="AA371" s="59"/>
      <c r="AB371" s="59"/>
      <c r="AC371" s="59"/>
      <c r="AD371" s="59"/>
      <c r="AE371" s="59"/>
      <c r="AF371" s="59"/>
      <c r="AG371" s="59"/>
      <c r="AH371" s="59"/>
      <c r="AI371" s="59"/>
      <c r="AJ371" s="59"/>
      <c r="AK371" s="59"/>
      <c r="AL371" s="59"/>
      <c r="AM371" s="59"/>
      <c r="AN371" s="59"/>
      <c r="AO371" s="59"/>
      <c r="AP371" s="59"/>
      <c r="AQ371" s="59"/>
      <c r="AR371" s="59"/>
      <c r="AS371" s="59"/>
      <c r="AT371" s="59"/>
      <c r="AU371" s="59"/>
      <c r="AV371" s="59"/>
      <c r="AW371" s="59"/>
      <c r="AX371" s="59"/>
      <c r="AY371" s="59"/>
      <c r="AZ371" s="59"/>
      <c r="BA371" s="59"/>
      <c r="BB371" s="59"/>
      <c r="BC371" s="59"/>
      <c r="BD371" s="59"/>
      <c r="BE371" s="59"/>
      <c r="BF371" s="59"/>
      <c r="BG371" s="59"/>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row>
    <row r="372" spans="1:81" s="60" customFormat="1" ht="15.75">
      <c r="A372" s="61">
        <v>146</v>
      </c>
      <c r="B372" s="74" t="s">
        <v>588</v>
      </c>
      <c r="C372" s="66" t="s">
        <v>600</v>
      </c>
      <c r="D372" s="61" t="s">
        <v>15</v>
      </c>
      <c r="E372" s="57"/>
      <c r="F372" s="57">
        <v>120</v>
      </c>
      <c r="G372" s="63">
        <f t="shared" si="41"/>
        <v>30</v>
      </c>
      <c r="H372" s="63">
        <f t="shared" si="41"/>
        <v>30</v>
      </c>
      <c r="I372" s="63">
        <f t="shared" si="41"/>
        <v>30</v>
      </c>
      <c r="J372" s="63">
        <f t="shared" si="41"/>
        <v>30</v>
      </c>
      <c r="K372" s="58"/>
      <c r="L372" s="58"/>
      <c r="M372" s="58"/>
      <c r="N372" s="58"/>
      <c r="O372" s="58"/>
      <c r="P372" s="58"/>
      <c r="Q372" s="58"/>
      <c r="R372" s="58"/>
      <c r="S372" s="59"/>
      <c r="T372" s="59"/>
      <c r="U372" s="59"/>
      <c r="V372" s="59"/>
      <c r="W372" s="59"/>
      <c r="X372" s="59"/>
      <c r="Y372" s="59"/>
      <c r="Z372" s="59"/>
      <c r="AA372" s="59"/>
      <c r="AB372" s="59"/>
      <c r="AC372" s="59"/>
      <c r="AD372" s="59"/>
      <c r="AE372" s="59"/>
      <c r="AF372" s="59"/>
      <c r="AG372" s="59"/>
      <c r="AH372" s="59"/>
      <c r="AI372" s="59"/>
      <c r="AJ372" s="59"/>
      <c r="AK372" s="59"/>
      <c r="AL372" s="59"/>
      <c r="AM372" s="59"/>
      <c r="AN372" s="59"/>
      <c r="AO372" s="59"/>
      <c r="AP372" s="59"/>
      <c r="AQ372" s="59"/>
      <c r="AR372" s="59"/>
      <c r="AS372" s="59"/>
      <c r="AT372" s="59"/>
      <c r="AU372" s="59"/>
      <c r="AV372" s="59"/>
      <c r="AW372" s="59"/>
      <c r="AX372" s="59"/>
      <c r="AY372" s="59"/>
      <c r="AZ372" s="59"/>
      <c r="BA372" s="59"/>
      <c r="BB372" s="59"/>
      <c r="BC372" s="59"/>
      <c r="BD372" s="59"/>
      <c r="BE372" s="59"/>
      <c r="BF372" s="59"/>
      <c r="BG372" s="59"/>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row>
    <row r="373" spans="1:81" s="60" customFormat="1" ht="15.75">
      <c r="A373" s="61">
        <v>147</v>
      </c>
      <c r="B373" s="74" t="s">
        <v>590</v>
      </c>
      <c r="C373" s="73" t="s">
        <v>601</v>
      </c>
      <c r="D373" s="61" t="s">
        <v>15</v>
      </c>
      <c r="E373" s="57">
        <v>24</v>
      </c>
      <c r="F373" s="57">
        <v>20</v>
      </c>
      <c r="G373" s="63">
        <f t="shared" si="41"/>
        <v>5</v>
      </c>
      <c r="H373" s="63">
        <f t="shared" si="41"/>
        <v>5</v>
      </c>
      <c r="I373" s="63">
        <f t="shared" si="41"/>
        <v>5</v>
      </c>
      <c r="J373" s="63">
        <f t="shared" si="41"/>
        <v>5</v>
      </c>
      <c r="K373" s="58"/>
      <c r="L373" s="58"/>
      <c r="M373" s="58"/>
      <c r="N373" s="58"/>
      <c r="O373" s="58"/>
      <c r="P373" s="58"/>
      <c r="Q373" s="58"/>
      <c r="R373" s="58"/>
      <c r="S373" s="59"/>
      <c r="T373" s="59"/>
      <c r="U373" s="59"/>
      <c r="V373" s="59"/>
      <c r="W373" s="59"/>
      <c r="X373" s="59"/>
      <c r="Y373" s="59"/>
      <c r="Z373" s="59"/>
      <c r="AA373" s="59"/>
      <c r="AB373" s="59"/>
      <c r="AC373" s="59"/>
      <c r="AD373" s="59"/>
      <c r="AE373" s="59"/>
      <c r="AF373" s="59"/>
      <c r="AG373" s="59"/>
      <c r="AH373" s="59"/>
      <c r="AI373" s="59"/>
      <c r="AJ373" s="59"/>
      <c r="AK373" s="59"/>
      <c r="AL373" s="59"/>
      <c r="AM373" s="59"/>
      <c r="AN373" s="59"/>
      <c r="AO373" s="59"/>
      <c r="AP373" s="59"/>
      <c r="AQ373" s="59"/>
      <c r="AR373" s="59"/>
      <c r="AS373" s="59"/>
      <c r="AT373" s="59"/>
      <c r="AU373" s="59"/>
      <c r="AV373" s="59"/>
      <c r="AW373" s="59"/>
      <c r="AX373" s="59"/>
      <c r="AY373" s="59"/>
      <c r="AZ373" s="59"/>
      <c r="BA373" s="59"/>
      <c r="BB373" s="59"/>
      <c r="BC373" s="59"/>
      <c r="BD373" s="59"/>
      <c r="BE373" s="59"/>
      <c r="BF373" s="59"/>
      <c r="BG373" s="59"/>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row>
    <row r="374" spans="1:81" s="60" customFormat="1" ht="15.75">
      <c r="A374" s="61">
        <v>148</v>
      </c>
      <c r="B374" s="74" t="s">
        <v>602</v>
      </c>
      <c r="C374" s="73" t="s">
        <v>603</v>
      </c>
      <c r="D374" s="61" t="s">
        <v>15</v>
      </c>
      <c r="E374" s="57">
        <v>40</v>
      </c>
      <c r="F374" s="57">
        <v>36</v>
      </c>
      <c r="G374" s="63">
        <f t="shared" si="41"/>
        <v>9</v>
      </c>
      <c r="H374" s="63">
        <f t="shared" si="41"/>
        <v>9</v>
      </c>
      <c r="I374" s="63">
        <f t="shared" si="41"/>
        <v>9</v>
      </c>
      <c r="J374" s="63">
        <f t="shared" si="41"/>
        <v>9</v>
      </c>
      <c r="K374" s="58"/>
      <c r="L374" s="58"/>
      <c r="M374" s="58"/>
      <c r="N374" s="58"/>
      <c r="O374" s="58"/>
      <c r="P374" s="58"/>
      <c r="Q374" s="58"/>
      <c r="R374" s="58"/>
      <c r="S374" s="59"/>
      <c r="T374" s="59"/>
      <c r="U374" s="59"/>
      <c r="V374" s="59"/>
      <c r="W374" s="59"/>
      <c r="X374" s="59"/>
      <c r="Y374" s="59"/>
      <c r="Z374" s="59"/>
      <c r="AA374" s="59"/>
      <c r="AB374" s="59"/>
      <c r="AC374" s="59"/>
      <c r="AD374" s="59"/>
      <c r="AE374" s="59"/>
      <c r="AF374" s="59"/>
      <c r="AG374" s="59"/>
      <c r="AH374" s="59"/>
      <c r="AI374" s="59"/>
      <c r="AJ374" s="59"/>
      <c r="AK374" s="59"/>
      <c r="AL374" s="59"/>
      <c r="AM374" s="59"/>
      <c r="AN374" s="59"/>
      <c r="AO374" s="59"/>
      <c r="AP374" s="59"/>
      <c r="AQ374" s="59"/>
      <c r="AR374" s="59"/>
      <c r="AS374" s="59"/>
      <c r="AT374" s="59"/>
      <c r="AU374" s="59"/>
      <c r="AV374" s="59"/>
      <c r="AW374" s="59"/>
      <c r="AX374" s="59"/>
      <c r="AY374" s="59"/>
      <c r="AZ374" s="59"/>
      <c r="BA374" s="59"/>
      <c r="BB374" s="59"/>
      <c r="BC374" s="59"/>
      <c r="BD374" s="59"/>
      <c r="BE374" s="59"/>
      <c r="BF374" s="59"/>
      <c r="BG374" s="59"/>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row>
    <row r="375" spans="1:81" s="60" customFormat="1" ht="15.75">
      <c r="A375" s="61">
        <v>149</v>
      </c>
      <c r="B375" s="74" t="s">
        <v>604</v>
      </c>
      <c r="C375" s="73" t="s">
        <v>605</v>
      </c>
      <c r="D375" s="61" t="s">
        <v>15</v>
      </c>
      <c r="E375" s="57">
        <v>42</v>
      </c>
      <c r="F375" s="57">
        <v>20</v>
      </c>
      <c r="G375" s="63">
        <f t="shared" si="41"/>
        <v>5</v>
      </c>
      <c r="H375" s="63">
        <f t="shared" si="41"/>
        <v>5</v>
      </c>
      <c r="I375" s="63">
        <f t="shared" si="41"/>
        <v>5</v>
      </c>
      <c r="J375" s="63">
        <f t="shared" si="41"/>
        <v>5</v>
      </c>
      <c r="K375" s="58"/>
      <c r="L375" s="58"/>
      <c r="M375" s="58"/>
      <c r="N375" s="58"/>
      <c r="O375" s="58"/>
      <c r="P375" s="58"/>
      <c r="Q375" s="58"/>
      <c r="R375" s="58"/>
      <c r="S375" s="59"/>
      <c r="T375" s="59"/>
      <c r="U375" s="59"/>
      <c r="V375" s="59"/>
      <c r="W375" s="59"/>
      <c r="X375" s="59"/>
      <c r="Y375" s="59"/>
      <c r="Z375" s="59"/>
      <c r="AA375" s="59"/>
      <c r="AB375" s="59"/>
      <c r="AC375" s="59"/>
      <c r="AD375" s="59"/>
      <c r="AE375" s="59"/>
      <c r="AF375" s="59"/>
      <c r="AG375" s="59"/>
      <c r="AH375" s="59"/>
      <c r="AI375" s="59"/>
      <c r="AJ375" s="59"/>
      <c r="AK375" s="59"/>
      <c r="AL375" s="59"/>
      <c r="AM375" s="59"/>
      <c r="AN375" s="59"/>
      <c r="AO375" s="59"/>
      <c r="AP375" s="59"/>
      <c r="AQ375" s="59"/>
      <c r="AR375" s="59"/>
      <c r="AS375" s="59"/>
      <c r="AT375" s="59"/>
      <c r="AU375" s="59"/>
      <c r="AV375" s="59"/>
      <c r="AW375" s="59"/>
      <c r="AX375" s="59"/>
      <c r="AY375" s="59"/>
      <c r="AZ375" s="59"/>
      <c r="BA375" s="59"/>
      <c r="BB375" s="59"/>
      <c r="BC375" s="59"/>
      <c r="BD375" s="59"/>
      <c r="BE375" s="59"/>
      <c r="BF375" s="59"/>
      <c r="BG375" s="59"/>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row>
    <row r="376" spans="1:81" s="60" customFormat="1" ht="15.75">
      <c r="A376" s="61">
        <v>150</v>
      </c>
      <c r="B376" s="81" t="s">
        <v>606</v>
      </c>
      <c r="C376" s="73" t="s">
        <v>607</v>
      </c>
      <c r="D376" s="61" t="s">
        <v>15</v>
      </c>
      <c r="E376" s="57">
        <v>0</v>
      </c>
      <c r="F376" s="57">
        <v>40</v>
      </c>
      <c r="G376" s="63">
        <f t="shared" si="41"/>
        <v>10</v>
      </c>
      <c r="H376" s="63">
        <f t="shared" si="41"/>
        <v>10</v>
      </c>
      <c r="I376" s="63">
        <f t="shared" si="41"/>
        <v>10</v>
      </c>
      <c r="J376" s="63">
        <f t="shared" si="41"/>
        <v>10</v>
      </c>
      <c r="K376" s="58"/>
      <c r="L376" s="58"/>
      <c r="M376" s="58"/>
      <c r="N376" s="58"/>
      <c r="O376" s="58"/>
      <c r="P376" s="58"/>
      <c r="Q376" s="58"/>
      <c r="R376" s="58"/>
      <c r="S376" s="59"/>
      <c r="T376" s="59"/>
      <c r="U376" s="59"/>
      <c r="V376" s="59"/>
      <c r="W376" s="59"/>
      <c r="X376" s="59"/>
      <c r="Y376" s="59"/>
      <c r="Z376" s="59"/>
      <c r="AA376" s="59"/>
      <c r="AB376" s="59"/>
      <c r="AC376" s="59"/>
      <c r="AD376" s="59"/>
      <c r="AE376" s="59"/>
      <c r="AF376" s="59"/>
      <c r="AG376" s="59"/>
      <c r="AH376" s="59"/>
      <c r="AI376" s="59"/>
      <c r="AJ376" s="59"/>
      <c r="AK376" s="59"/>
      <c r="AL376" s="59"/>
      <c r="AM376" s="59"/>
      <c r="AN376" s="59"/>
      <c r="AO376" s="59"/>
      <c r="AP376" s="59"/>
      <c r="AQ376" s="59"/>
      <c r="AR376" s="59"/>
      <c r="AS376" s="59"/>
      <c r="AT376" s="59"/>
      <c r="AU376" s="59"/>
      <c r="AV376" s="59"/>
      <c r="AW376" s="59"/>
      <c r="AX376" s="59"/>
      <c r="AY376" s="59"/>
      <c r="AZ376" s="59"/>
      <c r="BA376" s="59"/>
      <c r="BB376" s="59"/>
      <c r="BC376" s="59"/>
      <c r="BD376" s="59"/>
      <c r="BE376" s="59"/>
      <c r="BF376" s="59"/>
      <c r="BG376" s="59"/>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row>
    <row r="377" spans="1:81" s="60" customFormat="1" ht="15.75">
      <c r="A377" s="259" t="s">
        <v>608</v>
      </c>
      <c r="B377" s="260"/>
      <c r="C377" s="260"/>
      <c r="D377" s="260"/>
      <c r="E377" s="260"/>
      <c r="F377" s="260"/>
      <c r="G377" s="260"/>
      <c r="H377" s="260"/>
      <c r="I377" s="260"/>
      <c r="J377" s="260"/>
      <c r="K377" s="58"/>
      <c r="L377" s="58"/>
      <c r="M377" s="58"/>
      <c r="N377" s="58"/>
      <c r="O377" s="58"/>
      <c r="P377" s="58"/>
      <c r="Q377" s="58"/>
      <c r="R377" s="58"/>
      <c r="S377" s="59"/>
      <c r="T377" s="59"/>
      <c r="U377" s="59"/>
      <c r="V377" s="59"/>
      <c r="W377" s="59"/>
      <c r="X377" s="59"/>
      <c r="Y377" s="59"/>
      <c r="Z377" s="59"/>
      <c r="AA377" s="59"/>
      <c r="AB377" s="59"/>
      <c r="AC377" s="59"/>
      <c r="AD377" s="59"/>
      <c r="AE377" s="59"/>
      <c r="AF377" s="59"/>
      <c r="AG377" s="59"/>
      <c r="AH377" s="59"/>
      <c r="AI377" s="59"/>
      <c r="AJ377" s="59"/>
      <c r="AK377" s="59"/>
      <c r="AL377" s="59"/>
      <c r="AM377" s="59"/>
      <c r="AN377" s="59"/>
      <c r="AO377" s="59"/>
      <c r="AP377" s="59"/>
      <c r="AQ377" s="59"/>
      <c r="AR377" s="59"/>
      <c r="AS377" s="59"/>
      <c r="AT377" s="59"/>
      <c r="AU377" s="59"/>
      <c r="AV377" s="59"/>
      <c r="AW377" s="59"/>
      <c r="AX377" s="59"/>
      <c r="AY377" s="59"/>
      <c r="AZ377" s="59"/>
      <c r="BA377" s="59"/>
      <c r="BB377" s="59"/>
      <c r="BC377" s="59"/>
      <c r="BD377" s="59"/>
      <c r="BE377" s="59"/>
      <c r="BF377" s="59"/>
      <c r="BG377" s="59"/>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row>
    <row r="378" spans="1:81" s="60" customFormat="1" ht="15.75">
      <c r="A378" s="61">
        <v>151</v>
      </c>
      <c r="B378" s="74" t="s">
        <v>609</v>
      </c>
      <c r="C378" s="73" t="s">
        <v>610</v>
      </c>
      <c r="D378" s="61" t="s">
        <v>15</v>
      </c>
      <c r="E378" s="57">
        <v>5</v>
      </c>
      <c r="F378" s="57">
        <v>5</v>
      </c>
      <c r="G378" s="63">
        <v>5</v>
      </c>
      <c r="H378" s="63"/>
      <c r="I378" s="64"/>
      <c r="J378" s="64"/>
      <c r="K378" s="58"/>
      <c r="L378" s="58"/>
      <c r="M378" s="58"/>
      <c r="N378" s="58"/>
      <c r="O378" s="58"/>
      <c r="P378" s="58"/>
      <c r="Q378" s="58"/>
      <c r="R378" s="58"/>
      <c r="S378" s="59"/>
      <c r="T378" s="59"/>
      <c r="U378" s="59"/>
      <c r="V378" s="59"/>
      <c r="W378" s="59"/>
      <c r="X378" s="59"/>
      <c r="Y378" s="59"/>
      <c r="Z378" s="59"/>
      <c r="AA378" s="59"/>
      <c r="AB378" s="59"/>
      <c r="AC378" s="59"/>
      <c r="AD378" s="59"/>
      <c r="AE378" s="59"/>
      <c r="AF378" s="59"/>
      <c r="AG378" s="59"/>
      <c r="AH378" s="59"/>
      <c r="AI378" s="59"/>
      <c r="AJ378" s="59"/>
      <c r="AK378" s="59"/>
      <c r="AL378" s="59"/>
      <c r="AM378" s="59"/>
      <c r="AN378" s="59"/>
      <c r="AO378" s="59"/>
      <c r="AP378" s="59"/>
      <c r="AQ378" s="59"/>
      <c r="AR378" s="59"/>
      <c r="AS378" s="59"/>
      <c r="AT378" s="59"/>
      <c r="AU378" s="59"/>
      <c r="AV378" s="59"/>
      <c r="AW378" s="59"/>
      <c r="AX378" s="59"/>
      <c r="AY378" s="59"/>
      <c r="AZ378" s="59"/>
      <c r="BA378" s="59"/>
      <c r="BB378" s="59"/>
      <c r="BC378" s="59"/>
      <c r="BD378" s="59"/>
      <c r="BE378" s="59"/>
      <c r="BF378" s="59"/>
      <c r="BG378" s="59"/>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row>
    <row r="379" spans="1:81" s="60" customFormat="1" ht="15.75">
      <c r="A379" s="61">
        <v>152</v>
      </c>
      <c r="B379" s="74" t="s">
        <v>611</v>
      </c>
      <c r="C379" s="73" t="s">
        <v>612</v>
      </c>
      <c r="D379" s="61" t="s">
        <v>15</v>
      </c>
      <c r="E379" s="57">
        <v>6</v>
      </c>
      <c r="F379" s="57">
        <v>5</v>
      </c>
      <c r="G379" s="63">
        <v>5</v>
      </c>
      <c r="H379" s="63"/>
      <c r="I379" s="64"/>
      <c r="J379" s="64"/>
      <c r="K379" s="58"/>
      <c r="L379" s="58"/>
      <c r="M379" s="58"/>
      <c r="N379" s="58"/>
      <c r="O379" s="58"/>
      <c r="P379" s="58"/>
      <c r="Q379" s="58"/>
      <c r="R379" s="58"/>
      <c r="S379" s="59"/>
      <c r="T379" s="59"/>
      <c r="U379" s="59"/>
      <c r="V379" s="59"/>
      <c r="W379" s="59"/>
      <c r="X379" s="59"/>
      <c r="Y379" s="59"/>
      <c r="Z379" s="59"/>
      <c r="AA379" s="59"/>
      <c r="AB379" s="59"/>
      <c r="AC379" s="59"/>
      <c r="AD379" s="59"/>
      <c r="AE379" s="59"/>
      <c r="AF379" s="59"/>
      <c r="AG379" s="59"/>
      <c r="AH379" s="59"/>
      <c r="AI379" s="59"/>
      <c r="AJ379" s="59"/>
      <c r="AK379" s="59"/>
      <c r="AL379" s="59"/>
      <c r="AM379" s="59"/>
      <c r="AN379" s="59"/>
      <c r="AO379" s="59"/>
      <c r="AP379" s="59"/>
      <c r="AQ379" s="59"/>
      <c r="AR379" s="59"/>
      <c r="AS379" s="59"/>
      <c r="AT379" s="59"/>
      <c r="AU379" s="59"/>
      <c r="AV379" s="59"/>
      <c r="AW379" s="59"/>
      <c r="AX379" s="59"/>
      <c r="AY379" s="59"/>
      <c r="AZ379" s="59"/>
      <c r="BA379" s="59"/>
      <c r="BB379" s="59"/>
      <c r="BC379" s="59"/>
      <c r="BD379" s="59"/>
      <c r="BE379" s="59"/>
      <c r="BF379" s="59"/>
      <c r="BG379" s="59"/>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row>
    <row r="380" spans="1:81" s="60" customFormat="1" ht="15.75">
      <c r="A380" s="61">
        <v>153</v>
      </c>
      <c r="B380" s="74" t="s">
        <v>613</v>
      </c>
      <c r="C380" s="73" t="s">
        <v>614</v>
      </c>
      <c r="D380" s="61" t="s">
        <v>15</v>
      </c>
      <c r="E380" s="57">
        <v>5</v>
      </c>
      <c r="F380" s="57">
        <v>5</v>
      </c>
      <c r="G380" s="63">
        <v>5</v>
      </c>
      <c r="H380" s="63"/>
      <c r="I380" s="64"/>
      <c r="J380" s="64"/>
      <c r="K380" s="58"/>
      <c r="L380" s="58"/>
      <c r="M380" s="58"/>
      <c r="N380" s="58"/>
      <c r="O380" s="58"/>
      <c r="P380" s="58"/>
      <c r="Q380" s="58"/>
      <c r="R380" s="58"/>
      <c r="S380" s="59"/>
      <c r="T380" s="59"/>
      <c r="U380" s="59"/>
      <c r="V380" s="59"/>
      <c r="W380" s="59"/>
      <c r="X380" s="59"/>
      <c r="Y380" s="59"/>
      <c r="Z380" s="59"/>
      <c r="AA380" s="59"/>
      <c r="AB380" s="59"/>
      <c r="AC380" s="59"/>
      <c r="AD380" s="59"/>
      <c r="AE380" s="59"/>
      <c r="AF380" s="59"/>
      <c r="AG380" s="59"/>
      <c r="AH380" s="59"/>
      <c r="AI380" s="59"/>
      <c r="AJ380" s="59"/>
      <c r="AK380" s="59"/>
      <c r="AL380" s="59"/>
      <c r="AM380" s="59"/>
      <c r="AN380" s="59"/>
      <c r="AO380" s="59"/>
      <c r="AP380" s="59"/>
      <c r="AQ380" s="59"/>
      <c r="AR380" s="59"/>
      <c r="AS380" s="59"/>
      <c r="AT380" s="59"/>
      <c r="AU380" s="59"/>
      <c r="AV380" s="59"/>
      <c r="AW380" s="59"/>
      <c r="AX380" s="59"/>
      <c r="AY380" s="59"/>
      <c r="AZ380" s="59"/>
      <c r="BA380" s="59"/>
      <c r="BB380" s="59"/>
      <c r="BC380" s="59"/>
      <c r="BD380" s="59"/>
      <c r="BE380" s="59"/>
      <c r="BF380" s="59"/>
      <c r="BG380" s="59"/>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row>
    <row r="381" spans="1:81" s="60" customFormat="1" ht="15.75">
      <c r="A381" s="61">
        <v>154</v>
      </c>
      <c r="B381" s="74" t="s">
        <v>615</v>
      </c>
      <c r="C381" s="73"/>
      <c r="D381" s="61" t="s">
        <v>15</v>
      </c>
      <c r="E381" s="57"/>
      <c r="F381" s="57">
        <v>70</v>
      </c>
      <c r="G381" s="63">
        <f>$F381/4</f>
        <v>17.5</v>
      </c>
      <c r="H381" s="63">
        <f t="shared" ref="H381:J381" si="42">$F381/4</f>
        <v>17.5</v>
      </c>
      <c r="I381" s="63">
        <f t="shared" si="42"/>
        <v>17.5</v>
      </c>
      <c r="J381" s="63">
        <f t="shared" si="42"/>
        <v>17.5</v>
      </c>
      <c r="K381" s="58"/>
      <c r="L381" s="58"/>
      <c r="M381" s="58"/>
      <c r="N381" s="58"/>
      <c r="O381" s="58"/>
      <c r="P381" s="58"/>
      <c r="Q381" s="58"/>
      <c r="R381" s="58"/>
      <c r="S381" s="59"/>
      <c r="T381" s="59"/>
      <c r="U381" s="59"/>
      <c r="V381" s="59"/>
      <c r="W381" s="59"/>
      <c r="X381" s="59"/>
      <c r="Y381" s="59"/>
      <c r="Z381" s="59"/>
      <c r="AA381" s="59"/>
      <c r="AB381" s="59"/>
      <c r="AC381" s="59"/>
      <c r="AD381" s="59"/>
      <c r="AE381" s="59"/>
      <c r="AF381" s="59"/>
      <c r="AG381" s="59"/>
      <c r="AH381" s="59"/>
      <c r="AI381" s="59"/>
      <c r="AJ381" s="59"/>
      <c r="AK381" s="59"/>
      <c r="AL381" s="59"/>
      <c r="AM381" s="59"/>
      <c r="AN381" s="59"/>
      <c r="AO381" s="59"/>
      <c r="AP381" s="59"/>
      <c r="AQ381" s="59"/>
      <c r="AR381" s="59"/>
      <c r="AS381" s="59"/>
      <c r="AT381" s="59"/>
      <c r="AU381" s="59"/>
      <c r="AV381" s="59"/>
      <c r="AW381" s="59"/>
      <c r="AX381" s="59"/>
      <c r="AY381" s="59"/>
      <c r="AZ381" s="59"/>
      <c r="BA381" s="59"/>
      <c r="BB381" s="59"/>
      <c r="BC381" s="59"/>
      <c r="BD381" s="59"/>
      <c r="BE381" s="59"/>
      <c r="BF381" s="59"/>
      <c r="BG381" s="59"/>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row>
    <row r="382" spans="1:81" s="60" customFormat="1" ht="15.75">
      <c r="A382" s="61">
        <v>155</v>
      </c>
      <c r="B382" s="74" t="s">
        <v>616</v>
      </c>
      <c r="C382" s="73"/>
      <c r="D382" s="61" t="s">
        <v>15</v>
      </c>
      <c r="E382" s="57">
        <v>24</v>
      </c>
      <c r="F382" s="57">
        <v>30</v>
      </c>
      <c r="G382" s="63">
        <f t="shared" ref="G382:J386" si="43">$F382/4</f>
        <v>7.5</v>
      </c>
      <c r="H382" s="63">
        <f t="shared" si="43"/>
        <v>7.5</v>
      </c>
      <c r="I382" s="63">
        <f t="shared" si="43"/>
        <v>7.5</v>
      </c>
      <c r="J382" s="63">
        <f t="shared" si="43"/>
        <v>7.5</v>
      </c>
      <c r="K382" s="58"/>
      <c r="L382" s="58"/>
      <c r="M382" s="58"/>
      <c r="N382" s="58"/>
      <c r="O382" s="58"/>
      <c r="P382" s="58"/>
      <c r="Q382" s="58"/>
      <c r="R382" s="58"/>
      <c r="S382" s="59"/>
      <c r="T382" s="59"/>
      <c r="U382" s="59"/>
      <c r="V382" s="59"/>
      <c r="W382" s="59"/>
      <c r="X382" s="59"/>
      <c r="Y382" s="59"/>
      <c r="Z382" s="59"/>
      <c r="AA382" s="59"/>
      <c r="AB382" s="59"/>
      <c r="AC382" s="59"/>
      <c r="AD382" s="59"/>
      <c r="AE382" s="59"/>
      <c r="AF382" s="59"/>
      <c r="AG382" s="59"/>
      <c r="AH382" s="59"/>
      <c r="AI382" s="59"/>
      <c r="AJ382" s="59"/>
      <c r="AK382" s="59"/>
      <c r="AL382" s="59"/>
      <c r="AM382" s="59"/>
      <c r="AN382" s="59"/>
      <c r="AO382" s="59"/>
      <c r="AP382" s="59"/>
      <c r="AQ382" s="59"/>
      <c r="AR382" s="59"/>
      <c r="AS382" s="59"/>
      <c r="AT382" s="59"/>
      <c r="AU382" s="59"/>
      <c r="AV382" s="59"/>
      <c r="AW382" s="59"/>
      <c r="AX382" s="59"/>
      <c r="AY382" s="59"/>
      <c r="AZ382" s="59"/>
      <c r="BA382" s="59"/>
      <c r="BB382" s="59"/>
      <c r="BC382" s="59"/>
      <c r="BD382" s="59"/>
      <c r="BE382" s="59"/>
      <c r="BF382" s="59"/>
      <c r="BG382" s="59"/>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row>
    <row r="383" spans="1:81" s="60" customFormat="1" ht="15.75">
      <c r="A383" s="61">
        <v>156</v>
      </c>
      <c r="B383" s="74" t="s">
        <v>617</v>
      </c>
      <c r="C383" s="73" t="s">
        <v>618</v>
      </c>
      <c r="D383" s="61" t="s">
        <v>15</v>
      </c>
      <c r="E383" s="57">
        <v>52</v>
      </c>
      <c r="F383" s="57">
        <v>200</v>
      </c>
      <c r="G383" s="63">
        <f t="shared" si="43"/>
        <v>50</v>
      </c>
      <c r="H383" s="63">
        <f t="shared" si="43"/>
        <v>50</v>
      </c>
      <c r="I383" s="63">
        <f t="shared" si="43"/>
        <v>50</v>
      </c>
      <c r="J383" s="63">
        <f t="shared" si="43"/>
        <v>50</v>
      </c>
      <c r="K383" s="58"/>
      <c r="L383" s="58"/>
      <c r="M383" s="58"/>
      <c r="N383" s="58"/>
      <c r="O383" s="58"/>
      <c r="P383" s="58"/>
      <c r="Q383" s="58"/>
      <c r="R383" s="58"/>
      <c r="S383" s="59"/>
      <c r="T383" s="59"/>
      <c r="U383" s="59"/>
      <c r="V383" s="59"/>
      <c r="W383" s="59"/>
      <c r="X383" s="59"/>
      <c r="Y383" s="59"/>
      <c r="Z383" s="59"/>
      <c r="AA383" s="59"/>
      <c r="AB383" s="59"/>
      <c r="AC383" s="59"/>
      <c r="AD383" s="59"/>
      <c r="AE383" s="59"/>
      <c r="AF383" s="59"/>
      <c r="AG383" s="59"/>
      <c r="AH383" s="59"/>
      <c r="AI383" s="59"/>
      <c r="AJ383" s="59"/>
      <c r="AK383" s="59"/>
      <c r="AL383" s="59"/>
      <c r="AM383" s="59"/>
      <c r="AN383" s="59"/>
      <c r="AO383" s="59"/>
      <c r="AP383" s="59"/>
      <c r="AQ383" s="59"/>
      <c r="AR383" s="59"/>
      <c r="AS383" s="59"/>
      <c r="AT383" s="59"/>
      <c r="AU383" s="59"/>
      <c r="AV383" s="59"/>
      <c r="AW383" s="59"/>
      <c r="AX383" s="59"/>
      <c r="AY383" s="59"/>
      <c r="AZ383" s="59"/>
      <c r="BA383" s="59"/>
      <c r="BB383" s="59"/>
      <c r="BC383" s="59"/>
      <c r="BD383" s="59"/>
      <c r="BE383" s="59"/>
      <c r="BF383" s="59"/>
      <c r="BG383" s="59"/>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row>
    <row r="384" spans="1:81" s="60" customFormat="1" ht="15.75">
      <c r="A384" s="61">
        <v>157</v>
      </c>
      <c r="B384" s="74" t="s">
        <v>619</v>
      </c>
      <c r="C384" s="73"/>
      <c r="D384" s="61" t="s">
        <v>15</v>
      </c>
      <c r="E384" s="57">
        <v>58</v>
      </c>
      <c r="F384" s="57">
        <v>50</v>
      </c>
      <c r="G384" s="63">
        <f t="shared" si="43"/>
        <v>12.5</v>
      </c>
      <c r="H384" s="63">
        <f t="shared" si="43"/>
        <v>12.5</v>
      </c>
      <c r="I384" s="63">
        <f t="shared" si="43"/>
        <v>12.5</v>
      </c>
      <c r="J384" s="63">
        <f t="shared" si="43"/>
        <v>12.5</v>
      </c>
      <c r="K384" s="58"/>
      <c r="L384" s="58"/>
      <c r="M384" s="58"/>
      <c r="N384" s="58"/>
      <c r="O384" s="58"/>
      <c r="P384" s="58"/>
      <c r="Q384" s="58"/>
      <c r="R384" s="58"/>
      <c r="S384" s="59"/>
      <c r="T384" s="59"/>
      <c r="U384" s="59"/>
      <c r="V384" s="59"/>
      <c r="W384" s="59"/>
      <c r="X384" s="59"/>
      <c r="Y384" s="59"/>
      <c r="Z384" s="59"/>
      <c r="AA384" s="59"/>
      <c r="AB384" s="59"/>
      <c r="AC384" s="59"/>
      <c r="AD384" s="59"/>
      <c r="AE384" s="59"/>
      <c r="AF384" s="59"/>
      <c r="AG384" s="59"/>
      <c r="AH384" s="59"/>
      <c r="AI384" s="59"/>
      <c r="AJ384" s="59"/>
      <c r="AK384" s="59"/>
      <c r="AL384" s="59"/>
      <c r="AM384" s="59"/>
      <c r="AN384" s="59"/>
      <c r="AO384" s="59"/>
      <c r="AP384" s="59"/>
      <c r="AQ384" s="59"/>
      <c r="AR384" s="59"/>
      <c r="AS384" s="59"/>
      <c r="AT384" s="59"/>
      <c r="AU384" s="59"/>
      <c r="AV384" s="59"/>
      <c r="AW384" s="59"/>
      <c r="AX384" s="59"/>
      <c r="AY384" s="59"/>
      <c r="AZ384" s="59"/>
      <c r="BA384" s="59"/>
      <c r="BB384" s="59"/>
      <c r="BC384" s="59"/>
      <c r="BD384" s="59"/>
      <c r="BE384" s="59"/>
      <c r="BF384" s="59"/>
      <c r="BG384" s="59"/>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row>
    <row r="385" spans="1:81" s="60" customFormat="1" ht="31.5">
      <c r="A385" s="61">
        <v>158</v>
      </c>
      <c r="B385" s="74" t="s">
        <v>620</v>
      </c>
      <c r="C385" s="73" t="s">
        <v>621</v>
      </c>
      <c r="D385" s="61" t="s">
        <v>15</v>
      </c>
      <c r="E385" s="57"/>
      <c r="F385" s="57">
        <v>80</v>
      </c>
      <c r="G385" s="63">
        <f t="shared" si="43"/>
        <v>20</v>
      </c>
      <c r="H385" s="63">
        <f t="shared" si="43"/>
        <v>20</v>
      </c>
      <c r="I385" s="63">
        <f t="shared" si="43"/>
        <v>20</v>
      </c>
      <c r="J385" s="63">
        <f t="shared" si="43"/>
        <v>20</v>
      </c>
      <c r="K385" s="58"/>
      <c r="L385" s="58"/>
      <c r="M385" s="58"/>
      <c r="N385" s="58"/>
      <c r="O385" s="58"/>
      <c r="P385" s="58"/>
      <c r="Q385" s="58"/>
      <c r="R385" s="58"/>
      <c r="S385" s="59"/>
      <c r="T385" s="59"/>
      <c r="U385" s="59"/>
      <c r="V385" s="59"/>
      <c r="W385" s="59"/>
      <c r="X385" s="59"/>
      <c r="Y385" s="59"/>
      <c r="Z385" s="59"/>
      <c r="AA385" s="59"/>
      <c r="AB385" s="59"/>
      <c r="AC385" s="59"/>
      <c r="AD385" s="59"/>
      <c r="AE385" s="59"/>
      <c r="AF385" s="59"/>
      <c r="AG385" s="59"/>
      <c r="AH385" s="59"/>
      <c r="AI385" s="59"/>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59"/>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row>
    <row r="386" spans="1:81" s="60" customFormat="1" ht="31.5">
      <c r="A386" s="61">
        <v>159</v>
      </c>
      <c r="B386" s="74" t="s">
        <v>622</v>
      </c>
      <c r="C386" s="73" t="s">
        <v>623</v>
      </c>
      <c r="D386" s="61" t="s">
        <v>15</v>
      </c>
      <c r="E386" s="57"/>
      <c r="F386" s="57">
        <v>80</v>
      </c>
      <c r="G386" s="63">
        <f t="shared" si="43"/>
        <v>20</v>
      </c>
      <c r="H386" s="63">
        <f t="shared" si="43"/>
        <v>20</v>
      </c>
      <c r="I386" s="63">
        <f t="shared" si="43"/>
        <v>20</v>
      </c>
      <c r="J386" s="63">
        <f t="shared" si="43"/>
        <v>20</v>
      </c>
      <c r="K386" s="58"/>
      <c r="L386" s="58"/>
      <c r="M386" s="58"/>
      <c r="N386" s="58"/>
      <c r="O386" s="58"/>
      <c r="P386" s="58"/>
      <c r="Q386" s="58"/>
      <c r="R386" s="58"/>
      <c r="S386" s="59"/>
      <c r="T386" s="59"/>
      <c r="U386" s="59"/>
      <c r="V386" s="59"/>
      <c r="W386" s="59"/>
      <c r="X386" s="59"/>
      <c r="Y386" s="59"/>
      <c r="Z386" s="59"/>
      <c r="AA386" s="59"/>
      <c r="AB386" s="59"/>
      <c r="AC386" s="59"/>
      <c r="AD386" s="59"/>
      <c r="AE386" s="59"/>
      <c r="AF386" s="59"/>
      <c r="AG386" s="59"/>
      <c r="AH386" s="59"/>
      <c r="AI386" s="59"/>
      <c r="AJ386" s="59"/>
      <c r="AK386" s="59"/>
      <c r="AL386" s="59"/>
      <c r="AM386" s="59"/>
      <c r="AN386" s="59"/>
      <c r="AO386" s="59"/>
      <c r="AP386" s="59"/>
      <c r="AQ386" s="59"/>
      <c r="AR386" s="59"/>
      <c r="AS386" s="59"/>
      <c r="AT386" s="59"/>
      <c r="AU386" s="59"/>
      <c r="AV386" s="59"/>
      <c r="AW386" s="59"/>
      <c r="AX386" s="59"/>
      <c r="AY386" s="59"/>
      <c r="AZ386" s="59"/>
      <c r="BA386" s="59"/>
      <c r="BB386" s="59"/>
      <c r="BC386" s="59"/>
      <c r="BD386" s="59"/>
      <c r="BE386" s="59"/>
      <c r="BF386" s="59"/>
      <c r="BG386" s="59"/>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row>
    <row r="387" spans="1:81" ht="15.75">
      <c r="A387" s="246" t="s">
        <v>635</v>
      </c>
      <c r="B387" s="247"/>
      <c r="C387" s="247"/>
      <c r="D387" s="247"/>
      <c r="E387" s="247"/>
      <c r="F387" s="247"/>
      <c r="G387" s="247"/>
      <c r="H387" s="247"/>
      <c r="I387" s="247"/>
      <c r="J387" s="248"/>
      <c r="K387" s="58"/>
      <c r="L387" s="58"/>
      <c r="M387" s="58"/>
      <c r="N387" s="58"/>
      <c r="O387" s="58"/>
      <c r="P387" s="58"/>
      <c r="Q387" s="58"/>
      <c r="R387" s="58"/>
      <c r="S387" s="59"/>
      <c r="T387" s="59"/>
      <c r="U387" s="59"/>
      <c r="V387" s="59"/>
      <c r="W387" s="59"/>
      <c r="X387" s="59"/>
      <c r="Y387" s="59"/>
      <c r="Z387" s="59"/>
      <c r="AA387" s="59"/>
      <c r="AB387" s="59"/>
      <c r="AC387" s="59"/>
      <c r="AD387" s="59"/>
      <c r="AE387" s="59"/>
      <c r="AF387" s="59"/>
      <c r="AG387" s="59"/>
      <c r="AH387" s="59"/>
      <c r="AI387" s="59"/>
      <c r="AJ387" s="59"/>
      <c r="AK387" s="59"/>
      <c r="AL387" s="59"/>
      <c r="AM387" s="59"/>
      <c r="AN387" s="59"/>
      <c r="AO387" s="59"/>
      <c r="AP387" s="59"/>
      <c r="AQ387" s="59"/>
      <c r="AR387" s="59"/>
      <c r="AS387" s="59"/>
      <c r="AT387" s="59"/>
      <c r="AU387" s="59"/>
      <c r="AV387" s="59"/>
      <c r="AW387" s="59"/>
      <c r="AX387" s="59"/>
      <c r="AY387" s="59"/>
      <c r="AZ387" s="59"/>
      <c r="BA387" s="59"/>
      <c r="BB387" s="59"/>
      <c r="BC387" s="59"/>
      <c r="BD387" s="59"/>
      <c r="BE387" s="59"/>
      <c r="BF387" s="59"/>
      <c r="BG387" s="59"/>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row>
    <row r="388" spans="1:81" ht="15.75">
      <c r="A388" s="86">
        <v>1</v>
      </c>
      <c r="B388" s="28" t="s">
        <v>636</v>
      </c>
      <c r="C388" s="28"/>
      <c r="D388" s="28" t="s">
        <v>8</v>
      </c>
      <c r="E388" s="88"/>
      <c r="F388" s="87">
        <v>370</v>
      </c>
      <c r="G388" s="87">
        <v>92.5</v>
      </c>
      <c r="H388" s="87">
        <v>92.5</v>
      </c>
      <c r="I388" s="87">
        <v>92.5</v>
      </c>
      <c r="J388" s="87">
        <v>92.5</v>
      </c>
      <c r="K388" s="58"/>
      <c r="L388" s="58"/>
      <c r="M388" s="58"/>
      <c r="N388" s="58"/>
      <c r="O388" s="58"/>
      <c r="P388" s="58"/>
      <c r="Q388" s="59"/>
      <c r="R388" s="59"/>
      <c r="S388" s="59"/>
      <c r="T388" s="59"/>
      <c r="U388" s="59"/>
      <c r="V388" s="59"/>
      <c r="W388" s="59"/>
      <c r="X388" s="59"/>
      <c r="Y388" s="59"/>
      <c r="Z388" s="59"/>
      <c r="AA388" s="59"/>
      <c r="AB388" s="59"/>
      <c r="AC388" s="59"/>
      <c r="AD388" s="59"/>
      <c r="AE388" s="59"/>
      <c r="AF388" s="59"/>
      <c r="AG388" s="59"/>
      <c r="AH388" s="59"/>
      <c r="AI388" s="59"/>
      <c r="AJ388" s="59"/>
      <c r="AK388" s="59"/>
      <c r="AL388" s="59"/>
      <c r="AM388" s="59"/>
      <c r="AN388" s="59"/>
      <c r="AO388" s="59"/>
      <c r="AP388" s="59"/>
      <c r="AQ388" s="59"/>
      <c r="AR388" s="59"/>
      <c r="AS388" s="59"/>
      <c r="AT388" s="59"/>
      <c r="AU388" s="59"/>
      <c r="AV388" s="59"/>
      <c r="AW388" s="59"/>
      <c r="AX388" s="59"/>
      <c r="AY388" s="59"/>
      <c r="AZ388" s="59"/>
      <c r="BA388" s="59"/>
      <c r="BB388" s="59"/>
      <c r="BC388" s="59"/>
      <c r="BD388" s="59"/>
      <c r="BE388" s="59"/>
      <c r="BF388" s="59"/>
      <c r="BG388" s="59"/>
      <c r="BH388" s="59"/>
      <c r="BI388" s="59"/>
      <c r="BJ388" s="59"/>
      <c r="BK388" s="59"/>
      <c r="BL388" s="59"/>
      <c r="BM388" s="59"/>
      <c r="BN388" s="59"/>
      <c r="BO388" s="59"/>
      <c r="BP388" s="59"/>
      <c r="BQ388" s="59"/>
      <c r="BR388" s="59"/>
      <c r="BS388" s="59"/>
      <c r="BT388" s="59"/>
      <c r="BU388" s="59"/>
      <c r="BV388" s="59"/>
      <c r="BW388" s="59"/>
      <c r="BX388" s="59"/>
      <c r="BY388" s="59"/>
      <c r="BZ388" s="59"/>
      <c r="CA388" s="59"/>
    </row>
    <row r="389" spans="1:81" ht="15.75">
      <c r="A389" s="86">
        <v>2</v>
      </c>
      <c r="B389" s="28" t="s">
        <v>637</v>
      </c>
      <c r="C389" s="28"/>
      <c r="D389" s="28" t="s">
        <v>8</v>
      </c>
      <c r="E389" s="88"/>
      <c r="F389" s="87">
        <v>443</v>
      </c>
      <c r="G389" s="87">
        <v>110.75</v>
      </c>
      <c r="H389" s="87">
        <v>110.75</v>
      </c>
      <c r="I389" s="87">
        <v>110.75</v>
      </c>
      <c r="J389" s="87">
        <v>110.75</v>
      </c>
      <c r="K389" s="58"/>
      <c r="L389" s="58"/>
      <c r="M389" s="58"/>
      <c r="N389" s="58"/>
      <c r="O389" s="58"/>
      <c r="P389" s="58"/>
      <c r="Q389" s="59"/>
      <c r="R389" s="59"/>
      <c r="S389" s="59"/>
      <c r="T389" s="59"/>
      <c r="U389" s="59"/>
      <c r="V389" s="59"/>
      <c r="W389" s="59"/>
      <c r="X389" s="59"/>
      <c r="Y389" s="59"/>
      <c r="Z389" s="59"/>
      <c r="AA389" s="59"/>
      <c r="AB389" s="59"/>
      <c r="AC389" s="59"/>
      <c r="AD389" s="59"/>
      <c r="AE389" s="59"/>
      <c r="AF389" s="59"/>
      <c r="AG389" s="59"/>
      <c r="AH389" s="59"/>
      <c r="AI389" s="59"/>
      <c r="AJ389" s="59"/>
      <c r="AK389" s="59"/>
      <c r="AL389" s="59"/>
      <c r="AM389" s="59"/>
      <c r="AN389" s="59"/>
      <c r="AO389" s="59"/>
      <c r="AP389" s="59"/>
      <c r="AQ389" s="59"/>
      <c r="AR389" s="59"/>
      <c r="AS389" s="59"/>
      <c r="AT389" s="59"/>
      <c r="AU389" s="59"/>
      <c r="AV389" s="59"/>
      <c r="AW389" s="59"/>
      <c r="AX389" s="59"/>
      <c r="AY389" s="59"/>
      <c r="AZ389" s="59"/>
      <c r="BA389" s="59"/>
      <c r="BB389" s="59"/>
      <c r="BC389" s="59"/>
      <c r="BD389" s="59"/>
      <c r="BE389" s="59"/>
      <c r="BF389" s="59"/>
      <c r="BG389" s="59"/>
      <c r="BH389" s="59"/>
      <c r="BI389" s="59"/>
      <c r="BJ389" s="59"/>
      <c r="BK389" s="59"/>
      <c r="BL389" s="59"/>
      <c r="BM389" s="59"/>
      <c r="BN389" s="59"/>
      <c r="BO389" s="59"/>
      <c r="BP389" s="59"/>
      <c r="BQ389" s="59"/>
      <c r="BR389" s="59"/>
      <c r="BS389" s="59"/>
      <c r="BT389" s="59"/>
      <c r="BU389" s="59"/>
      <c r="BV389" s="59"/>
      <c r="BW389" s="59"/>
      <c r="BX389" s="59"/>
      <c r="BY389" s="59"/>
      <c r="BZ389" s="59"/>
      <c r="CA389" s="59"/>
    </row>
    <row r="390" spans="1:81" ht="15.75">
      <c r="A390" s="86">
        <v>3</v>
      </c>
      <c r="B390" s="28" t="s">
        <v>638</v>
      </c>
      <c r="C390" s="28"/>
      <c r="D390" s="28" t="s">
        <v>8</v>
      </c>
      <c r="E390" s="88"/>
      <c r="F390" s="87">
        <v>536</v>
      </c>
      <c r="G390" s="87">
        <v>134</v>
      </c>
      <c r="H390" s="87">
        <v>134</v>
      </c>
      <c r="I390" s="87">
        <v>134</v>
      </c>
      <c r="J390" s="87">
        <v>134</v>
      </c>
      <c r="K390" s="58"/>
      <c r="L390" s="58"/>
      <c r="M390" s="58"/>
      <c r="N390" s="58"/>
      <c r="O390" s="58"/>
      <c r="P390" s="58"/>
      <c r="Q390" s="59"/>
      <c r="R390" s="59"/>
      <c r="S390" s="59"/>
      <c r="T390" s="59"/>
      <c r="U390" s="59"/>
      <c r="V390" s="59"/>
      <c r="W390" s="59"/>
      <c r="X390" s="59"/>
      <c r="Y390" s="59"/>
      <c r="Z390" s="59"/>
      <c r="AA390" s="59"/>
      <c r="AB390" s="59"/>
      <c r="AC390" s="59"/>
      <c r="AD390" s="59"/>
      <c r="AE390" s="59"/>
      <c r="AF390" s="59"/>
      <c r="AG390" s="59"/>
      <c r="AH390" s="59"/>
      <c r="AI390" s="59"/>
      <c r="AJ390" s="59"/>
      <c r="AK390" s="59"/>
      <c r="AL390" s="59"/>
      <c r="AM390" s="59"/>
      <c r="AN390" s="59"/>
      <c r="AO390" s="59"/>
      <c r="AP390" s="59"/>
      <c r="AQ390" s="59"/>
      <c r="AR390" s="59"/>
      <c r="AS390" s="59"/>
      <c r="AT390" s="59"/>
      <c r="AU390" s="59"/>
      <c r="AV390" s="59"/>
      <c r="AW390" s="59"/>
      <c r="AX390" s="59"/>
      <c r="AY390" s="59"/>
      <c r="AZ390" s="59"/>
      <c r="BA390" s="59"/>
      <c r="BB390" s="59"/>
      <c r="BC390" s="59"/>
      <c r="BD390" s="59"/>
      <c r="BE390" s="59"/>
      <c r="BF390" s="59"/>
      <c r="BG390" s="59"/>
      <c r="BH390" s="59"/>
      <c r="BI390" s="59"/>
      <c r="BJ390" s="59"/>
      <c r="BK390" s="59"/>
      <c r="BL390" s="59"/>
      <c r="BM390" s="59"/>
      <c r="BN390" s="59"/>
      <c r="BO390" s="59"/>
      <c r="BP390" s="59"/>
      <c r="BQ390" s="59"/>
      <c r="BR390" s="59"/>
      <c r="BS390" s="59"/>
      <c r="BT390" s="59"/>
      <c r="BU390" s="59"/>
      <c r="BV390" s="59"/>
      <c r="BW390" s="59"/>
      <c r="BX390" s="59"/>
      <c r="BY390" s="59"/>
      <c r="BZ390" s="59"/>
      <c r="CA390" s="59"/>
    </row>
    <row r="391" spans="1:81" ht="15.75">
      <c r="A391" s="86">
        <v>4</v>
      </c>
      <c r="B391" s="28" t="s">
        <v>639</v>
      </c>
      <c r="C391" s="28"/>
      <c r="D391" s="28" t="s">
        <v>8</v>
      </c>
      <c r="E391" s="88"/>
      <c r="F391" s="87">
        <v>15</v>
      </c>
      <c r="G391" s="87">
        <v>3.75</v>
      </c>
      <c r="H391" s="87">
        <v>3.75</v>
      </c>
      <c r="I391" s="87">
        <v>3.75</v>
      </c>
      <c r="J391" s="87">
        <v>3.75</v>
      </c>
      <c r="K391" s="58"/>
      <c r="L391" s="58"/>
      <c r="M391" s="58"/>
      <c r="N391" s="58"/>
      <c r="O391" s="58"/>
      <c r="P391" s="58"/>
      <c r="Q391" s="59"/>
      <c r="R391" s="59"/>
      <c r="S391" s="59"/>
      <c r="T391" s="59"/>
      <c r="U391" s="59"/>
      <c r="V391" s="59"/>
      <c r="W391" s="59"/>
      <c r="X391" s="59"/>
      <c r="Y391" s="59"/>
      <c r="Z391" s="59"/>
      <c r="AA391" s="59"/>
      <c r="AB391" s="59"/>
      <c r="AC391" s="59"/>
      <c r="AD391" s="59"/>
      <c r="AE391" s="59"/>
      <c r="AF391" s="59"/>
      <c r="AG391" s="59"/>
      <c r="AH391" s="59"/>
      <c r="AI391" s="59"/>
      <c r="AJ391" s="59"/>
      <c r="AK391" s="59"/>
      <c r="AL391" s="59"/>
      <c r="AM391" s="59"/>
      <c r="AN391" s="59"/>
      <c r="AO391" s="59"/>
      <c r="AP391" s="59"/>
      <c r="AQ391" s="59"/>
      <c r="AR391" s="59"/>
      <c r="AS391" s="59"/>
      <c r="AT391" s="59"/>
      <c r="AU391" s="59"/>
      <c r="AV391" s="59"/>
      <c r="AW391" s="59"/>
      <c r="AX391" s="59"/>
      <c r="AY391" s="59"/>
      <c r="AZ391" s="59"/>
      <c r="BA391" s="59"/>
      <c r="BB391" s="59"/>
      <c r="BC391" s="59"/>
      <c r="BD391" s="59"/>
      <c r="BE391" s="59"/>
      <c r="BF391" s="59"/>
      <c r="BG391" s="59"/>
      <c r="BH391" s="59"/>
      <c r="BI391" s="59"/>
      <c r="BJ391" s="59"/>
      <c r="BK391" s="59"/>
      <c r="BL391" s="59"/>
      <c r="BM391" s="59"/>
      <c r="BN391" s="59"/>
      <c r="BO391" s="59"/>
      <c r="BP391" s="59"/>
      <c r="BQ391" s="59"/>
      <c r="BR391" s="59"/>
      <c r="BS391" s="59"/>
      <c r="BT391" s="59"/>
      <c r="BU391" s="59"/>
      <c r="BV391" s="59"/>
      <c r="BW391" s="59"/>
      <c r="BX391" s="59"/>
      <c r="BY391" s="59"/>
      <c r="BZ391" s="59"/>
      <c r="CA391" s="59"/>
    </row>
    <row r="392" spans="1:81" ht="15.75">
      <c r="A392" s="86">
        <v>5</v>
      </c>
      <c r="B392" s="28" t="s">
        <v>640</v>
      </c>
      <c r="C392" s="28"/>
      <c r="D392" s="28" t="s">
        <v>8</v>
      </c>
      <c r="E392" s="88"/>
      <c r="F392" s="87">
        <v>236</v>
      </c>
      <c r="G392" s="87">
        <v>59</v>
      </c>
      <c r="H392" s="87">
        <v>59</v>
      </c>
      <c r="I392" s="87">
        <v>59</v>
      </c>
      <c r="J392" s="87">
        <v>59</v>
      </c>
      <c r="K392" s="58"/>
      <c r="L392" s="58"/>
      <c r="M392" s="58"/>
      <c r="N392" s="58"/>
      <c r="O392" s="58"/>
      <c r="P392" s="58"/>
      <c r="Q392" s="59"/>
      <c r="R392" s="59"/>
      <c r="S392" s="59"/>
      <c r="T392" s="59"/>
      <c r="U392" s="59"/>
      <c r="V392" s="59"/>
      <c r="W392" s="59"/>
      <c r="X392" s="59"/>
      <c r="Y392" s="59"/>
      <c r="Z392" s="59"/>
      <c r="AA392" s="59"/>
      <c r="AB392" s="59"/>
      <c r="AC392" s="59"/>
      <c r="AD392" s="59"/>
      <c r="AE392" s="59"/>
      <c r="AF392" s="59"/>
      <c r="AG392" s="59"/>
      <c r="AH392" s="59"/>
      <c r="AI392" s="59"/>
      <c r="AJ392" s="59"/>
      <c r="AK392" s="59"/>
      <c r="AL392" s="59"/>
      <c r="AM392" s="59"/>
      <c r="AN392" s="59"/>
      <c r="AO392" s="59"/>
      <c r="AP392" s="59"/>
      <c r="AQ392" s="59"/>
      <c r="AR392" s="59"/>
      <c r="AS392" s="59"/>
      <c r="AT392" s="59"/>
      <c r="AU392" s="59"/>
      <c r="AV392" s="59"/>
      <c r="AW392" s="59"/>
      <c r="AX392" s="59"/>
      <c r="AY392" s="59"/>
      <c r="AZ392" s="59"/>
      <c r="BA392" s="59"/>
      <c r="BB392" s="59"/>
      <c r="BC392" s="59"/>
      <c r="BD392" s="59"/>
      <c r="BE392" s="59"/>
      <c r="BF392" s="59"/>
      <c r="BG392" s="59"/>
      <c r="BH392" s="59"/>
      <c r="BI392" s="59"/>
      <c r="BJ392" s="59"/>
      <c r="BK392" s="59"/>
      <c r="BL392" s="59"/>
      <c r="BM392" s="59"/>
      <c r="BN392" s="59"/>
      <c r="BO392" s="59"/>
      <c r="BP392" s="59"/>
      <c r="BQ392" s="59"/>
      <c r="BR392" s="59"/>
      <c r="BS392" s="59"/>
      <c r="BT392" s="59"/>
      <c r="BU392" s="59"/>
      <c r="BV392" s="59"/>
      <c r="BW392" s="59"/>
      <c r="BX392" s="59"/>
      <c r="BY392" s="59"/>
      <c r="BZ392" s="59"/>
      <c r="CA392" s="59"/>
    </row>
    <row r="393" spans="1:81" ht="15.75">
      <c r="A393" s="86">
        <v>6</v>
      </c>
      <c r="B393" s="28" t="s">
        <v>641</v>
      </c>
      <c r="C393" s="28"/>
      <c r="D393" s="28" t="s">
        <v>8</v>
      </c>
      <c r="E393" s="88"/>
      <c r="F393" s="87">
        <v>34</v>
      </c>
      <c r="G393" s="87">
        <v>8.5</v>
      </c>
      <c r="H393" s="87">
        <v>8.5</v>
      </c>
      <c r="I393" s="87">
        <v>8.5</v>
      </c>
      <c r="J393" s="87">
        <v>8.5</v>
      </c>
      <c r="K393" s="58"/>
      <c r="L393" s="58"/>
      <c r="M393" s="58"/>
      <c r="N393" s="58"/>
      <c r="O393" s="58"/>
      <c r="P393" s="58"/>
      <c r="Q393" s="59"/>
      <c r="R393" s="59"/>
      <c r="S393" s="59"/>
      <c r="T393" s="59"/>
      <c r="U393" s="59"/>
      <c r="V393" s="59"/>
      <c r="W393" s="59"/>
      <c r="X393" s="59"/>
      <c r="Y393" s="59"/>
      <c r="Z393" s="59"/>
      <c r="AA393" s="59"/>
      <c r="AB393" s="59"/>
      <c r="AC393" s="59"/>
      <c r="AD393" s="59"/>
      <c r="AE393" s="59"/>
      <c r="AF393" s="59"/>
      <c r="AG393" s="59"/>
      <c r="AH393" s="59"/>
      <c r="AI393" s="59"/>
      <c r="AJ393" s="59"/>
      <c r="AK393" s="59"/>
      <c r="AL393" s="59"/>
      <c r="AM393" s="59"/>
      <c r="AN393" s="59"/>
      <c r="AO393" s="59"/>
      <c r="AP393" s="59"/>
      <c r="AQ393" s="59"/>
      <c r="AR393" s="59"/>
      <c r="AS393" s="59"/>
      <c r="AT393" s="59"/>
      <c r="AU393" s="59"/>
      <c r="AV393" s="59"/>
      <c r="AW393" s="59"/>
      <c r="AX393" s="59"/>
      <c r="AY393" s="59"/>
      <c r="AZ393" s="59"/>
      <c r="BA393" s="59"/>
      <c r="BB393" s="59"/>
      <c r="BC393" s="59"/>
      <c r="BD393" s="59"/>
      <c r="BE393" s="59"/>
      <c r="BF393" s="59"/>
      <c r="BG393" s="59"/>
      <c r="BH393" s="59"/>
      <c r="BI393" s="59"/>
      <c r="BJ393" s="59"/>
      <c r="BK393" s="59"/>
      <c r="BL393" s="59"/>
      <c r="BM393" s="59"/>
      <c r="BN393" s="59"/>
      <c r="BO393" s="59"/>
      <c r="BP393" s="59"/>
      <c r="BQ393" s="59"/>
      <c r="BR393" s="59"/>
      <c r="BS393" s="59"/>
      <c r="BT393" s="59"/>
      <c r="BU393" s="59"/>
      <c r="BV393" s="59"/>
      <c r="BW393" s="59"/>
      <c r="BX393" s="59"/>
      <c r="BY393" s="59"/>
      <c r="BZ393" s="59"/>
      <c r="CA393" s="59"/>
    </row>
    <row r="394" spans="1:81" ht="15.75">
      <c r="A394" s="86">
        <v>7</v>
      </c>
      <c r="B394" s="28" t="s">
        <v>642</v>
      </c>
      <c r="C394" s="28"/>
      <c r="D394" s="28" t="s">
        <v>8</v>
      </c>
      <c r="E394" s="88"/>
      <c r="F394" s="87">
        <v>8260</v>
      </c>
      <c r="G394" s="87">
        <v>2065</v>
      </c>
      <c r="H394" s="87">
        <v>2065</v>
      </c>
      <c r="I394" s="87">
        <v>2065</v>
      </c>
      <c r="J394" s="87">
        <v>2065</v>
      </c>
      <c r="K394" s="58"/>
      <c r="L394" s="58"/>
      <c r="M394" s="58"/>
      <c r="N394" s="58"/>
      <c r="O394" s="58"/>
      <c r="P394" s="58"/>
      <c r="Q394" s="59"/>
      <c r="R394" s="59"/>
      <c r="S394" s="59"/>
      <c r="T394" s="59"/>
      <c r="U394" s="59"/>
      <c r="V394" s="59"/>
      <c r="W394" s="59"/>
      <c r="X394" s="59"/>
      <c r="Y394" s="59"/>
      <c r="Z394" s="59"/>
      <c r="AA394" s="59"/>
      <c r="AB394" s="59"/>
      <c r="AC394" s="59"/>
      <c r="AD394" s="59"/>
      <c r="AE394" s="59"/>
      <c r="AF394" s="59"/>
      <c r="AG394" s="59"/>
      <c r="AH394" s="59"/>
      <c r="AI394" s="59"/>
      <c r="AJ394" s="59"/>
      <c r="AK394" s="59"/>
      <c r="AL394" s="59"/>
      <c r="AM394" s="59"/>
      <c r="AN394" s="59"/>
      <c r="AO394" s="59"/>
      <c r="AP394" s="59"/>
      <c r="AQ394" s="59"/>
      <c r="AR394" s="59"/>
      <c r="AS394" s="59"/>
      <c r="AT394" s="59"/>
      <c r="AU394" s="59"/>
      <c r="AV394" s="59"/>
      <c r="AW394" s="59"/>
      <c r="AX394" s="59"/>
      <c r="AY394" s="59"/>
      <c r="AZ394" s="59"/>
      <c r="BA394" s="59"/>
      <c r="BB394" s="59"/>
      <c r="BC394" s="59"/>
      <c r="BD394" s="59"/>
      <c r="BE394" s="59"/>
      <c r="BF394" s="59"/>
      <c r="BG394" s="59"/>
      <c r="BH394" s="59"/>
      <c r="BI394" s="59"/>
      <c r="BJ394" s="59"/>
      <c r="BK394" s="59"/>
      <c r="BL394" s="59"/>
      <c r="BM394" s="59"/>
      <c r="BN394" s="59"/>
      <c r="BO394" s="59"/>
      <c r="BP394" s="59"/>
      <c r="BQ394" s="59"/>
      <c r="BR394" s="59"/>
      <c r="BS394" s="59"/>
      <c r="BT394" s="59"/>
      <c r="BU394" s="59"/>
      <c r="BV394" s="59"/>
      <c r="BW394" s="59"/>
      <c r="BX394" s="59"/>
      <c r="BY394" s="59"/>
      <c r="BZ394" s="59"/>
      <c r="CA394" s="59"/>
    </row>
    <row r="395" spans="1:81" ht="15.75">
      <c r="A395" s="86">
        <v>8</v>
      </c>
      <c r="B395" s="27" t="s">
        <v>643</v>
      </c>
      <c r="C395" s="27"/>
      <c r="D395" s="28" t="s">
        <v>8</v>
      </c>
      <c r="E395" s="88"/>
      <c r="F395" s="87">
        <v>100</v>
      </c>
      <c r="G395" s="87">
        <v>25</v>
      </c>
      <c r="H395" s="87">
        <v>25</v>
      </c>
      <c r="I395" s="87">
        <v>25</v>
      </c>
      <c r="J395" s="87">
        <v>25</v>
      </c>
      <c r="K395" s="58"/>
      <c r="L395" s="58"/>
      <c r="M395" s="58"/>
      <c r="N395" s="58"/>
      <c r="O395" s="58"/>
      <c r="P395" s="58"/>
      <c r="Q395" s="59"/>
      <c r="R395" s="59"/>
      <c r="S395" s="59"/>
      <c r="T395" s="59"/>
      <c r="U395" s="59"/>
      <c r="V395" s="59"/>
      <c r="W395" s="59"/>
      <c r="X395" s="59"/>
      <c r="Y395" s="59"/>
      <c r="Z395" s="59"/>
      <c r="AA395" s="59"/>
      <c r="AB395" s="59"/>
      <c r="AC395" s="59"/>
      <c r="AD395" s="59"/>
      <c r="AE395" s="59"/>
      <c r="AF395" s="59"/>
      <c r="AG395" s="59"/>
      <c r="AH395" s="59"/>
      <c r="AI395" s="59"/>
      <c r="AJ395" s="59"/>
      <c r="AK395" s="59"/>
      <c r="AL395" s="59"/>
      <c r="AM395" s="59"/>
      <c r="AN395" s="59"/>
      <c r="AO395" s="59"/>
      <c r="AP395" s="59"/>
      <c r="AQ395" s="59"/>
      <c r="AR395" s="59"/>
      <c r="AS395" s="59"/>
      <c r="AT395" s="59"/>
      <c r="AU395" s="59"/>
      <c r="AV395" s="59"/>
      <c r="AW395" s="59"/>
      <c r="AX395" s="59"/>
      <c r="AY395" s="59"/>
      <c r="AZ395" s="59"/>
      <c r="BA395" s="59"/>
      <c r="BB395" s="59"/>
      <c r="BC395" s="59"/>
      <c r="BD395" s="59"/>
      <c r="BE395" s="59"/>
      <c r="BF395" s="59"/>
      <c r="BG395" s="59"/>
      <c r="BH395" s="59"/>
      <c r="BI395" s="59"/>
      <c r="BJ395" s="59"/>
      <c r="BK395" s="59"/>
      <c r="BL395" s="59"/>
      <c r="BM395" s="59"/>
      <c r="BN395" s="59"/>
      <c r="BO395" s="59"/>
      <c r="BP395" s="59"/>
      <c r="BQ395" s="59"/>
      <c r="BR395" s="59"/>
      <c r="BS395" s="59"/>
      <c r="BT395" s="59"/>
      <c r="BU395" s="59"/>
      <c r="BV395" s="59"/>
      <c r="BW395" s="59"/>
      <c r="BX395" s="59"/>
      <c r="BY395" s="59"/>
      <c r="BZ395" s="59"/>
      <c r="CA395" s="59"/>
    </row>
    <row r="396" spans="1:81" ht="15.75">
      <c r="A396" s="246" t="s">
        <v>645</v>
      </c>
      <c r="B396" s="247"/>
      <c r="C396" s="247"/>
      <c r="D396" s="247"/>
      <c r="E396" s="247"/>
      <c r="F396" s="247"/>
      <c r="G396" s="247"/>
      <c r="H396" s="247"/>
      <c r="I396" s="247"/>
      <c r="J396" s="248"/>
      <c r="K396" s="58"/>
      <c r="L396" s="58"/>
      <c r="M396" s="58"/>
      <c r="N396" s="58"/>
      <c r="O396" s="58"/>
      <c r="P396" s="58"/>
      <c r="Q396" s="58"/>
      <c r="R396" s="58"/>
      <c r="S396" s="59"/>
      <c r="T396" s="59"/>
      <c r="U396" s="59"/>
      <c r="V396" s="59"/>
      <c r="W396" s="59"/>
      <c r="X396" s="59"/>
      <c r="Y396" s="59"/>
      <c r="Z396" s="59"/>
      <c r="AA396" s="59"/>
      <c r="AB396" s="59"/>
      <c r="AC396" s="59"/>
      <c r="AD396" s="59"/>
      <c r="AE396" s="59"/>
      <c r="AF396" s="59"/>
      <c r="AG396" s="59"/>
      <c r="AH396" s="59"/>
      <c r="AI396" s="59"/>
      <c r="AJ396" s="59"/>
      <c r="AK396" s="59"/>
      <c r="AL396" s="59"/>
      <c r="AM396" s="59"/>
      <c r="AN396" s="59"/>
      <c r="AO396" s="59"/>
      <c r="AP396" s="59"/>
      <c r="AQ396" s="59"/>
      <c r="AR396" s="59"/>
      <c r="AS396" s="59"/>
      <c r="AT396" s="59"/>
      <c r="AU396" s="59"/>
      <c r="AV396" s="59"/>
      <c r="AW396" s="59"/>
      <c r="AX396" s="59"/>
      <c r="AY396" s="59"/>
      <c r="AZ396" s="59"/>
      <c r="BA396" s="59"/>
      <c r="BB396" s="59"/>
      <c r="BC396" s="59"/>
      <c r="BD396" s="59"/>
      <c r="BE396" s="59"/>
      <c r="BF396" s="59"/>
      <c r="BG396" s="59"/>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row>
    <row r="397" spans="1:81" ht="102">
      <c r="A397" s="89">
        <v>1</v>
      </c>
      <c r="B397" s="90" t="s">
        <v>646</v>
      </c>
      <c r="C397" s="90" t="s">
        <v>647</v>
      </c>
      <c r="D397" s="89" t="s">
        <v>648</v>
      </c>
      <c r="E397" s="89">
        <v>10</v>
      </c>
      <c r="F397" s="91">
        <f>G397+H397+I397+J397</f>
        <v>100</v>
      </c>
      <c r="G397" s="91"/>
      <c r="H397" s="89">
        <v>50</v>
      </c>
      <c r="I397" s="89">
        <v>50</v>
      </c>
      <c r="J397" s="89"/>
      <c r="K397" s="58"/>
      <c r="L397" s="58"/>
      <c r="M397" s="58"/>
      <c r="N397" s="58"/>
      <c r="O397" s="59"/>
      <c r="P397" s="59"/>
      <c r="Q397" s="59"/>
      <c r="R397" s="59"/>
      <c r="S397" s="59"/>
      <c r="T397" s="59"/>
      <c r="U397" s="59"/>
      <c r="V397" s="59"/>
      <c r="W397" s="59"/>
      <c r="X397" s="59"/>
      <c r="Y397" s="59"/>
      <c r="Z397" s="59"/>
      <c r="AA397" s="59"/>
      <c r="AB397" s="59"/>
      <c r="AC397" s="59"/>
      <c r="AD397" s="59"/>
      <c r="AE397" s="59"/>
      <c r="AF397" s="59"/>
      <c r="AG397" s="59"/>
      <c r="AH397" s="59"/>
      <c r="AI397" s="59"/>
      <c r="AJ397" s="59"/>
      <c r="AK397" s="59"/>
      <c r="AL397" s="59"/>
      <c r="AM397" s="59"/>
      <c r="AN397" s="59"/>
      <c r="AO397" s="59"/>
      <c r="AP397" s="59"/>
      <c r="AQ397" s="59"/>
      <c r="AR397" s="59"/>
      <c r="AS397" s="59"/>
      <c r="AT397" s="59"/>
      <c r="AU397" s="59"/>
      <c r="AV397" s="59"/>
      <c r="AW397" s="59"/>
      <c r="AX397" s="59"/>
      <c r="AY397" s="59"/>
      <c r="AZ397" s="59"/>
      <c r="BA397" s="59"/>
      <c r="BB397" s="59"/>
      <c r="BC397" s="59"/>
      <c r="BD397" s="59"/>
      <c r="BE397" s="59"/>
      <c r="BF397" s="59"/>
      <c r="BG397" s="59"/>
      <c r="BH397" s="59"/>
      <c r="BI397" s="59"/>
      <c r="BJ397" s="59"/>
      <c r="BK397" s="59"/>
      <c r="BL397" s="59"/>
      <c r="BM397" s="59"/>
      <c r="BN397" s="59"/>
      <c r="BO397" s="59"/>
      <c r="BP397" s="59"/>
      <c r="BQ397" s="59"/>
      <c r="BR397" s="59"/>
      <c r="BS397" s="59"/>
      <c r="BT397" s="59"/>
      <c r="BU397" s="59"/>
      <c r="BV397" s="59"/>
      <c r="BW397" s="59"/>
      <c r="BX397" s="59"/>
      <c r="BY397" s="59"/>
    </row>
    <row r="398" spans="1:81" ht="51">
      <c r="A398" s="89">
        <v>2</v>
      </c>
      <c r="B398" s="90" t="s">
        <v>649</v>
      </c>
      <c r="C398" s="90" t="s">
        <v>650</v>
      </c>
      <c r="D398" s="89" t="s">
        <v>648</v>
      </c>
      <c r="E398" s="89">
        <v>4</v>
      </c>
      <c r="F398" s="91">
        <f t="shared" ref="F398:F461" si="44">G398+H398+I398+J398</f>
        <v>13</v>
      </c>
      <c r="G398" s="91"/>
      <c r="H398" s="89">
        <v>13</v>
      </c>
      <c r="I398" s="89">
        <v>0</v>
      </c>
      <c r="J398" s="89"/>
      <c r="K398" s="58"/>
      <c r="L398" s="58"/>
      <c r="M398" s="58"/>
      <c r="N398" s="58"/>
      <c r="O398" s="59"/>
      <c r="P398" s="59"/>
      <c r="Q398" s="59"/>
      <c r="R398" s="59"/>
      <c r="S398" s="59"/>
      <c r="T398" s="59"/>
      <c r="U398" s="59"/>
      <c r="V398" s="59"/>
      <c r="W398" s="59"/>
      <c r="X398" s="59"/>
      <c r="Y398" s="59"/>
      <c r="Z398" s="59"/>
      <c r="AA398" s="59"/>
      <c r="AB398" s="59"/>
      <c r="AC398" s="59"/>
      <c r="AD398" s="59"/>
      <c r="AE398" s="59"/>
      <c r="AF398" s="59"/>
      <c r="AG398" s="59"/>
      <c r="AH398" s="59"/>
      <c r="AI398" s="59"/>
      <c r="AJ398" s="59"/>
      <c r="AK398" s="59"/>
      <c r="AL398" s="59"/>
      <c r="AM398" s="59"/>
      <c r="AN398" s="59"/>
      <c r="AO398" s="59"/>
      <c r="AP398" s="59"/>
      <c r="AQ398" s="59"/>
      <c r="AR398" s="59"/>
      <c r="AS398" s="59"/>
      <c r="AT398" s="59"/>
      <c r="AU398" s="59"/>
      <c r="AV398" s="59"/>
      <c r="AW398" s="59"/>
      <c r="AX398" s="59"/>
      <c r="AY398" s="59"/>
      <c r="AZ398" s="59"/>
      <c r="BA398" s="59"/>
      <c r="BB398" s="59"/>
      <c r="BC398" s="59"/>
      <c r="BD398" s="59"/>
      <c r="BE398" s="59"/>
      <c r="BF398" s="59"/>
      <c r="BG398" s="59"/>
      <c r="BH398" s="59"/>
      <c r="BI398" s="59"/>
      <c r="BJ398" s="59"/>
      <c r="BK398" s="59"/>
      <c r="BL398" s="59"/>
      <c r="BM398" s="59"/>
      <c r="BN398" s="59"/>
      <c r="BO398" s="59"/>
      <c r="BP398" s="59"/>
      <c r="BQ398" s="59"/>
      <c r="BR398" s="59"/>
      <c r="BS398" s="59"/>
      <c r="BT398" s="59"/>
      <c r="BU398" s="59"/>
      <c r="BV398" s="59"/>
      <c r="BW398" s="59"/>
      <c r="BX398" s="59"/>
      <c r="BY398" s="59"/>
    </row>
    <row r="399" spans="1:81" ht="76.5">
      <c r="A399" s="89">
        <v>3</v>
      </c>
      <c r="B399" s="90" t="s">
        <v>651</v>
      </c>
      <c r="C399" s="90" t="s">
        <v>652</v>
      </c>
      <c r="D399" s="89" t="s">
        <v>15</v>
      </c>
      <c r="E399" s="89">
        <v>0</v>
      </c>
      <c r="F399" s="91">
        <f t="shared" si="44"/>
        <v>110</v>
      </c>
      <c r="G399" s="91"/>
      <c r="H399" s="89">
        <v>70</v>
      </c>
      <c r="I399" s="89">
        <v>40</v>
      </c>
      <c r="J399" s="89"/>
      <c r="K399" s="58"/>
      <c r="L399" s="58"/>
      <c r="M399" s="58"/>
      <c r="N399" s="58"/>
      <c r="O399" s="59"/>
      <c r="P399" s="59"/>
      <c r="Q399" s="59"/>
      <c r="R399" s="59"/>
      <c r="S399" s="59"/>
      <c r="T399" s="59"/>
      <c r="U399" s="59"/>
      <c r="V399" s="59"/>
      <c r="W399" s="59"/>
      <c r="X399" s="59"/>
      <c r="Y399" s="59"/>
      <c r="Z399" s="59"/>
      <c r="AA399" s="59"/>
      <c r="AB399" s="59"/>
      <c r="AC399" s="59"/>
      <c r="AD399" s="59"/>
      <c r="AE399" s="59"/>
      <c r="AF399" s="59"/>
      <c r="AG399" s="59"/>
      <c r="AH399" s="59"/>
      <c r="AI399" s="59"/>
      <c r="AJ399" s="59"/>
      <c r="AK399" s="59"/>
      <c r="AL399" s="59"/>
      <c r="AM399" s="59"/>
      <c r="AN399" s="59"/>
      <c r="AO399" s="59"/>
      <c r="AP399" s="59"/>
      <c r="AQ399" s="59"/>
      <c r="AR399" s="59"/>
      <c r="AS399" s="59"/>
      <c r="AT399" s="59"/>
      <c r="AU399" s="59"/>
      <c r="AV399" s="59"/>
      <c r="AW399" s="59"/>
      <c r="AX399" s="59"/>
      <c r="AY399" s="59"/>
      <c r="AZ399" s="59"/>
      <c r="BA399" s="59"/>
      <c r="BB399" s="59"/>
      <c r="BC399" s="59"/>
      <c r="BD399" s="59"/>
      <c r="BE399" s="59"/>
      <c r="BF399" s="59"/>
      <c r="BG399" s="59"/>
      <c r="BH399" s="59"/>
      <c r="BI399" s="59"/>
      <c r="BJ399" s="59"/>
      <c r="BK399" s="59"/>
      <c r="BL399" s="59"/>
      <c r="BM399" s="59"/>
      <c r="BN399" s="59"/>
      <c r="BO399" s="59"/>
      <c r="BP399" s="59"/>
      <c r="BQ399" s="59"/>
      <c r="BR399" s="59"/>
      <c r="BS399" s="59"/>
      <c r="BT399" s="59"/>
      <c r="BU399" s="59"/>
      <c r="BV399" s="59"/>
      <c r="BW399" s="59"/>
      <c r="BX399" s="59"/>
      <c r="BY399" s="59"/>
    </row>
    <row r="400" spans="1:81" ht="76.5">
      <c r="A400" s="89">
        <v>4</v>
      </c>
      <c r="B400" s="90" t="s">
        <v>651</v>
      </c>
      <c r="C400" s="90" t="s">
        <v>653</v>
      </c>
      <c r="D400" s="89" t="s">
        <v>15</v>
      </c>
      <c r="E400" s="89">
        <v>0</v>
      </c>
      <c r="F400" s="91">
        <f t="shared" si="44"/>
        <v>85</v>
      </c>
      <c r="G400" s="91"/>
      <c r="H400" s="89">
        <v>50</v>
      </c>
      <c r="I400" s="89">
        <v>35</v>
      </c>
      <c r="J400" s="89"/>
      <c r="K400" s="58"/>
      <c r="L400" s="58"/>
      <c r="M400" s="58"/>
      <c r="N400" s="58"/>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c r="AY400" s="59"/>
      <c r="AZ400" s="59"/>
      <c r="BA400" s="59"/>
      <c r="BB400" s="59"/>
      <c r="BC400" s="59"/>
      <c r="BD400" s="59"/>
      <c r="BE400" s="59"/>
      <c r="BF400" s="59"/>
      <c r="BG400" s="59"/>
      <c r="BH400" s="59"/>
      <c r="BI400" s="59"/>
      <c r="BJ400" s="59"/>
      <c r="BK400" s="59"/>
      <c r="BL400" s="59"/>
      <c r="BM400" s="59"/>
      <c r="BN400" s="59"/>
      <c r="BO400" s="59"/>
      <c r="BP400" s="59"/>
      <c r="BQ400" s="59"/>
      <c r="BR400" s="59"/>
      <c r="BS400" s="59"/>
      <c r="BT400" s="59"/>
      <c r="BU400" s="59"/>
      <c r="BV400" s="59"/>
      <c r="BW400" s="59"/>
      <c r="BX400" s="59"/>
      <c r="BY400" s="59"/>
    </row>
    <row r="401" spans="1:77" ht="63.75">
      <c r="A401" s="89">
        <v>5</v>
      </c>
      <c r="B401" s="90" t="s">
        <v>654</v>
      </c>
      <c r="C401" s="90" t="s">
        <v>655</v>
      </c>
      <c r="D401" s="89" t="s">
        <v>15</v>
      </c>
      <c r="E401" s="89">
        <v>2</v>
      </c>
      <c r="F401" s="91">
        <f t="shared" si="44"/>
        <v>36</v>
      </c>
      <c r="G401" s="91"/>
      <c r="H401" s="89">
        <v>36</v>
      </c>
      <c r="I401" s="89"/>
      <c r="J401" s="89"/>
      <c r="K401" s="58"/>
      <c r="L401" s="58"/>
      <c r="M401" s="58"/>
      <c r="N401" s="58"/>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c r="AY401" s="59"/>
      <c r="AZ401" s="59"/>
      <c r="BA401" s="59"/>
      <c r="BB401" s="59"/>
      <c r="BC401" s="59"/>
      <c r="BD401" s="59"/>
      <c r="BE401" s="59"/>
      <c r="BF401" s="59"/>
      <c r="BG401" s="59"/>
      <c r="BH401" s="59"/>
      <c r="BI401" s="59"/>
      <c r="BJ401" s="59"/>
      <c r="BK401" s="59"/>
      <c r="BL401" s="59"/>
      <c r="BM401" s="59"/>
      <c r="BN401" s="59"/>
      <c r="BO401" s="59"/>
      <c r="BP401" s="59"/>
      <c r="BQ401" s="59"/>
      <c r="BR401" s="59"/>
      <c r="BS401" s="59"/>
      <c r="BT401" s="59"/>
      <c r="BU401" s="59"/>
      <c r="BV401" s="59"/>
      <c r="BW401" s="59"/>
      <c r="BX401" s="59"/>
      <c r="BY401" s="59"/>
    </row>
    <row r="402" spans="1:77" ht="51">
      <c r="A402" s="89">
        <v>6</v>
      </c>
      <c r="B402" s="90" t="s">
        <v>656</v>
      </c>
      <c r="C402" s="90" t="s">
        <v>657</v>
      </c>
      <c r="D402" s="89" t="s">
        <v>74</v>
      </c>
      <c r="E402" s="89">
        <v>2</v>
      </c>
      <c r="F402" s="91">
        <f t="shared" si="44"/>
        <v>58</v>
      </c>
      <c r="G402" s="91"/>
      <c r="H402" s="89">
        <v>30</v>
      </c>
      <c r="I402" s="89">
        <v>28</v>
      </c>
      <c r="J402" s="89"/>
      <c r="K402" s="58"/>
      <c r="L402" s="58"/>
      <c r="M402" s="58"/>
      <c r="N402" s="58"/>
      <c r="O402" s="59"/>
      <c r="P402" s="59"/>
      <c r="Q402" s="59"/>
      <c r="R402" s="59"/>
      <c r="S402" s="59"/>
      <c r="T402" s="59"/>
      <c r="U402" s="59"/>
      <c r="V402" s="59"/>
      <c r="W402" s="59"/>
      <c r="X402" s="59"/>
      <c r="Y402" s="59"/>
      <c r="Z402" s="59"/>
      <c r="AA402" s="59"/>
      <c r="AB402" s="59"/>
      <c r="AC402" s="59"/>
      <c r="AD402" s="59"/>
      <c r="AE402" s="59"/>
      <c r="AF402" s="59"/>
      <c r="AG402" s="59"/>
      <c r="AH402" s="59"/>
      <c r="AI402" s="59"/>
      <c r="AJ402" s="59"/>
      <c r="AK402" s="59"/>
      <c r="AL402" s="59"/>
      <c r="AM402" s="59"/>
      <c r="AN402" s="59"/>
      <c r="AO402" s="59"/>
      <c r="AP402" s="59"/>
      <c r="AQ402" s="59"/>
      <c r="AR402" s="59"/>
      <c r="AS402" s="59"/>
      <c r="AT402" s="59"/>
      <c r="AU402" s="59"/>
      <c r="AV402" s="59"/>
      <c r="AW402" s="59"/>
      <c r="AX402" s="59"/>
      <c r="AY402" s="59"/>
      <c r="AZ402" s="59"/>
      <c r="BA402" s="59"/>
      <c r="BB402" s="59"/>
      <c r="BC402" s="59"/>
      <c r="BD402" s="59"/>
      <c r="BE402" s="59"/>
      <c r="BF402" s="59"/>
      <c r="BG402" s="59"/>
      <c r="BH402" s="59"/>
      <c r="BI402" s="59"/>
      <c r="BJ402" s="59"/>
      <c r="BK402" s="59"/>
      <c r="BL402" s="59"/>
      <c r="BM402" s="59"/>
      <c r="BN402" s="59"/>
      <c r="BO402" s="59"/>
      <c r="BP402" s="59"/>
      <c r="BQ402" s="59"/>
      <c r="BR402" s="59"/>
      <c r="BS402" s="59"/>
      <c r="BT402" s="59"/>
      <c r="BU402" s="59"/>
      <c r="BV402" s="59"/>
      <c r="BW402" s="59"/>
      <c r="BX402" s="59"/>
      <c r="BY402" s="59"/>
    </row>
    <row r="403" spans="1:77" ht="38.25">
      <c r="A403" s="89">
        <v>7</v>
      </c>
      <c r="B403" s="92" t="s">
        <v>658</v>
      </c>
      <c r="C403" s="92" t="s">
        <v>659</v>
      </c>
      <c r="D403" s="93" t="s">
        <v>74</v>
      </c>
      <c r="E403" s="89">
        <v>4</v>
      </c>
      <c r="F403" s="91">
        <f t="shared" si="44"/>
        <v>100</v>
      </c>
      <c r="G403" s="91"/>
      <c r="H403" s="89">
        <v>50</v>
      </c>
      <c r="I403" s="89">
        <v>50</v>
      </c>
      <c r="J403" s="89"/>
      <c r="K403" s="58"/>
      <c r="L403" s="58"/>
      <c r="M403" s="58"/>
      <c r="N403" s="58"/>
      <c r="O403" s="59"/>
      <c r="P403" s="59"/>
      <c r="Q403" s="59"/>
      <c r="R403" s="59"/>
      <c r="S403" s="59"/>
      <c r="T403" s="59"/>
      <c r="U403" s="59"/>
      <c r="V403" s="59"/>
      <c r="W403" s="59"/>
      <c r="X403" s="59"/>
      <c r="Y403" s="59"/>
      <c r="Z403" s="59"/>
      <c r="AA403" s="59"/>
      <c r="AB403" s="59"/>
      <c r="AC403" s="59"/>
      <c r="AD403" s="59"/>
      <c r="AE403" s="59"/>
      <c r="AF403" s="59"/>
      <c r="AG403" s="59"/>
      <c r="AH403" s="59"/>
      <c r="AI403" s="59"/>
      <c r="AJ403" s="59"/>
      <c r="AK403" s="59"/>
      <c r="AL403" s="59"/>
      <c r="AM403" s="59"/>
      <c r="AN403" s="59"/>
      <c r="AO403" s="59"/>
      <c r="AP403" s="59"/>
      <c r="AQ403" s="59"/>
      <c r="AR403" s="59"/>
      <c r="AS403" s="59"/>
      <c r="AT403" s="59"/>
      <c r="AU403" s="59"/>
      <c r="AV403" s="59"/>
      <c r="AW403" s="59"/>
      <c r="AX403" s="59"/>
      <c r="AY403" s="59"/>
      <c r="AZ403" s="59"/>
      <c r="BA403" s="59"/>
      <c r="BB403" s="59"/>
      <c r="BC403" s="59"/>
      <c r="BD403" s="59"/>
      <c r="BE403" s="59"/>
      <c r="BF403" s="59"/>
      <c r="BG403" s="59"/>
      <c r="BH403" s="59"/>
      <c r="BI403" s="59"/>
      <c r="BJ403" s="59"/>
      <c r="BK403" s="59"/>
      <c r="BL403" s="59"/>
      <c r="BM403" s="59"/>
      <c r="BN403" s="59"/>
      <c r="BO403" s="59"/>
      <c r="BP403" s="59"/>
      <c r="BQ403" s="59"/>
      <c r="BR403" s="59"/>
      <c r="BS403" s="59"/>
      <c r="BT403" s="59"/>
      <c r="BU403" s="59"/>
      <c r="BV403" s="59"/>
      <c r="BW403" s="59"/>
      <c r="BX403" s="59"/>
      <c r="BY403" s="59"/>
    </row>
    <row r="404" spans="1:77" ht="25.5">
      <c r="A404" s="89">
        <v>8</v>
      </c>
      <c r="B404" s="92" t="s">
        <v>660</v>
      </c>
      <c r="C404" s="92" t="s">
        <v>661</v>
      </c>
      <c r="D404" s="93" t="s">
        <v>15</v>
      </c>
      <c r="E404" s="89">
        <v>0</v>
      </c>
      <c r="F404" s="91">
        <f t="shared" si="44"/>
        <v>200</v>
      </c>
      <c r="G404" s="91"/>
      <c r="H404" s="89">
        <v>100</v>
      </c>
      <c r="I404" s="89">
        <v>100</v>
      </c>
      <c r="J404" s="89"/>
      <c r="K404" s="58"/>
      <c r="L404" s="58"/>
      <c r="M404" s="58"/>
      <c r="N404" s="58"/>
      <c r="O404" s="59"/>
      <c r="P404" s="59"/>
      <c r="Q404" s="59"/>
      <c r="R404" s="59"/>
      <c r="S404" s="59"/>
      <c r="T404" s="59"/>
      <c r="U404" s="59"/>
      <c r="V404" s="59"/>
      <c r="W404" s="59"/>
      <c r="X404" s="59"/>
      <c r="Y404" s="59"/>
      <c r="Z404" s="59"/>
      <c r="AA404" s="59"/>
      <c r="AB404" s="59"/>
      <c r="AC404" s="59"/>
      <c r="AD404" s="59"/>
      <c r="AE404" s="59"/>
      <c r="AF404" s="59"/>
      <c r="AG404" s="59"/>
      <c r="AH404" s="59"/>
      <c r="AI404" s="59"/>
      <c r="AJ404" s="59"/>
      <c r="AK404" s="59"/>
      <c r="AL404" s="59"/>
      <c r="AM404" s="59"/>
      <c r="AN404" s="59"/>
      <c r="AO404" s="59"/>
      <c r="AP404" s="59"/>
      <c r="AQ404" s="59"/>
      <c r="AR404" s="59"/>
      <c r="AS404" s="59"/>
      <c r="AT404" s="59"/>
      <c r="AU404" s="59"/>
      <c r="AV404" s="59"/>
      <c r="AW404" s="59"/>
      <c r="AX404" s="59"/>
      <c r="AY404" s="59"/>
      <c r="AZ404" s="59"/>
      <c r="BA404" s="59"/>
      <c r="BB404" s="59"/>
      <c r="BC404" s="59"/>
      <c r="BD404" s="59"/>
      <c r="BE404" s="59"/>
      <c r="BF404" s="59"/>
      <c r="BG404" s="59"/>
      <c r="BH404" s="59"/>
      <c r="BI404" s="59"/>
      <c r="BJ404" s="59"/>
      <c r="BK404" s="59"/>
      <c r="BL404" s="59"/>
      <c r="BM404" s="59"/>
      <c r="BN404" s="59"/>
      <c r="BO404" s="59"/>
      <c r="BP404" s="59"/>
      <c r="BQ404" s="59"/>
      <c r="BR404" s="59"/>
      <c r="BS404" s="59"/>
      <c r="BT404" s="59"/>
      <c r="BU404" s="59"/>
      <c r="BV404" s="59"/>
      <c r="BW404" s="59"/>
      <c r="BX404" s="59"/>
      <c r="BY404" s="59"/>
    </row>
    <row r="405" spans="1:77" ht="38.25">
      <c r="A405" s="89">
        <v>9</v>
      </c>
      <c r="B405" s="51" t="s">
        <v>662</v>
      </c>
      <c r="C405" s="51" t="s">
        <v>663</v>
      </c>
      <c r="D405" s="51" t="s">
        <v>664</v>
      </c>
      <c r="E405" s="89">
        <v>0</v>
      </c>
      <c r="F405" s="91">
        <f t="shared" si="44"/>
        <v>14</v>
      </c>
      <c r="G405" s="91"/>
      <c r="H405" s="89">
        <v>14</v>
      </c>
      <c r="I405" s="89"/>
      <c r="J405" s="89"/>
      <c r="K405" s="58"/>
      <c r="L405" s="58"/>
      <c r="M405" s="58"/>
      <c r="N405" s="58"/>
      <c r="O405" s="59"/>
      <c r="P405" s="59"/>
      <c r="Q405" s="59"/>
      <c r="R405" s="59"/>
      <c r="S405" s="59"/>
      <c r="T405" s="59"/>
      <c r="U405" s="59"/>
      <c r="V405" s="59"/>
      <c r="W405" s="59"/>
      <c r="X405" s="59"/>
      <c r="Y405" s="59"/>
      <c r="Z405" s="59"/>
      <c r="AA405" s="59"/>
      <c r="AB405" s="59"/>
      <c r="AC405" s="59"/>
      <c r="AD405" s="59"/>
      <c r="AE405" s="59"/>
      <c r="AF405" s="59"/>
      <c r="AG405" s="59"/>
      <c r="AH405" s="59"/>
      <c r="AI405" s="59"/>
      <c r="AJ405" s="59"/>
      <c r="AK405" s="59"/>
      <c r="AL405" s="59"/>
      <c r="AM405" s="59"/>
      <c r="AN405" s="59"/>
      <c r="AO405" s="59"/>
      <c r="AP405" s="59"/>
      <c r="AQ405" s="59"/>
      <c r="AR405" s="59"/>
      <c r="AS405" s="59"/>
      <c r="AT405" s="59"/>
      <c r="AU405" s="59"/>
      <c r="AV405" s="59"/>
      <c r="AW405" s="59"/>
      <c r="AX405" s="59"/>
      <c r="AY405" s="59"/>
      <c r="AZ405" s="59"/>
      <c r="BA405" s="59"/>
      <c r="BB405" s="59"/>
      <c r="BC405" s="59"/>
      <c r="BD405" s="59"/>
      <c r="BE405" s="59"/>
      <c r="BF405" s="59"/>
      <c r="BG405" s="59"/>
      <c r="BH405" s="59"/>
      <c r="BI405" s="59"/>
      <c r="BJ405" s="59"/>
      <c r="BK405" s="59"/>
      <c r="BL405" s="59"/>
      <c r="BM405" s="59"/>
      <c r="BN405" s="59"/>
      <c r="BO405" s="59"/>
      <c r="BP405" s="59"/>
      <c r="BQ405" s="59"/>
      <c r="BR405" s="59"/>
      <c r="BS405" s="59"/>
      <c r="BT405" s="59"/>
      <c r="BU405" s="59"/>
      <c r="BV405" s="59"/>
      <c r="BW405" s="59"/>
      <c r="BX405" s="59"/>
      <c r="BY405" s="59"/>
    </row>
    <row r="406" spans="1:77" ht="76.5">
      <c r="A406" s="89">
        <v>10</v>
      </c>
      <c r="B406" s="90" t="s">
        <v>665</v>
      </c>
      <c r="C406" s="90" t="s">
        <v>666</v>
      </c>
      <c r="D406" s="89" t="s">
        <v>15</v>
      </c>
      <c r="E406" s="89">
        <v>0</v>
      </c>
      <c r="F406" s="91">
        <f t="shared" si="44"/>
        <v>9</v>
      </c>
      <c r="G406" s="91"/>
      <c r="H406" s="89">
        <v>3</v>
      </c>
      <c r="I406" s="89">
        <v>6</v>
      </c>
      <c r="J406" s="89"/>
    </row>
    <row r="407" spans="1:77" ht="38.25">
      <c r="A407" s="89">
        <v>11</v>
      </c>
      <c r="B407" s="51" t="s">
        <v>667</v>
      </c>
      <c r="C407" s="51" t="s">
        <v>668</v>
      </c>
      <c r="D407" s="94" t="s">
        <v>15</v>
      </c>
      <c r="E407" s="89">
        <v>0</v>
      </c>
      <c r="F407" s="91">
        <f t="shared" si="44"/>
        <v>12</v>
      </c>
      <c r="G407" s="91"/>
      <c r="H407" s="89">
        <v>6</v>
      </c>
      <c r="I407" s="89">
        <v>6</v>
      </c>
      <c r="J407" s="89"/>
    </row>
    <row r="408" spans="1:77" ht="38.25">
      <c r="A408" s="89">
        <v>12</v>
      </c>
      <c r="B408" s="51" t="s">
        <v>667</v>
      </c>
      <c r="C408" s="51" t="s">
        <v>669</v>
      </c>
      <c r="D408" s="95" t="s">
        <v>15</v>
      </c>
      <c r="E408" s="89">
        <v>0</v>
      </c>
      <c r="F408" s="91">
        <f t="shared" si="44"/>
        <v>12</v>
      </c>
      <c r="G408" s="91"/>
      <c r="H408" s="89">
        <v>6</v>
      </c>
      <c r="I408" s="89">
        <v>6</v>
      </c>
      <c r="J408" s="89"/>
    </row>
    <row r="409" spans="1:77" ht="25.5">
      <c r="A409" s="89">
        <v>13</v>
      </c>
      <c r="B409" s="90" t="s">
        <v>670</v>
      </c>
      <c r="C409" s="90" t="s">
        <v>671</v>
      </c>
      <c r="D409" s="96" t="s">
        <v>15</v>
      </c>
      <c r="E409" s="89">
        <v>3</v>
      </c>
      <c r="F409" s="91">
        <f t="shared" si="44"/>
        <v>4</v>
      </c>
      <c r="G409" s="91"/>
      <c r="H409" s="89">
        <v>2</v>
      </c>
      <c r="I409" s="89">
        <v>2</v>
      </c>
      <c r="J409" s="89"/>
    </row>
    <row r="410" spans="1:77" ht="114.75">
      <c r="A410" s="89">
        <v>14</v>
      </c>
      <c r="B410" s="90" t="s">
        <v>672</v>
      </c>
      <c r="C410" s="90" t="s">
        <v>673</v>
      </c>
      <c r="D410" s="96" t="s">
        <v>15</v>
      </c>
      <c r="E410" s="89">
        <v>2</v>
      </c>
      <c r="F410" s="91">
        <f t="shared" si="44"/>
        <v>3</v>
      </c>
      <c r="G410" s="91"/>
      <c r="H410" s="89">
        <v>2</v>
      </c>
      <c r="I410" s="89"/>
      <c r="J410" s="89">
        <v>1</v>
      </c>
    </row>
    <row r="411" spans="1:77" ht="114.75">
      <c r="A411" s="89">
        <v>15</v>
      </c>
      <c r="B411" s="90" t="s">
        <v>672</v>
      </c>
      <c r="C411" s="90" t="s">
        <v>674</v>
      </c>
      <c r="D411" s="96" t="s">
        <v>15</v>
      </c>
      <c r="E411" s="89">
        <v>2</v>
      </c>
      <c r="F411" s="91">
        <f t="shared" si="44"/>
        <v>2</v>
      </c>
      <c r="G411" s="91"/>
      <c r="H411" s="89">
        <v>1</v>
      </c>
      <c r="I411" s="89">
        <v>1</v>
      </c>
      <c r="J411" s="89"/>
    </row>
    <row r="412" spans="1:77" ht="63.75">
      <c r="A412" s="89">
        <v>16</v>
      </c>
      <c r="B412" s="90" t="s">
        <v>672</v>
      </c>
      <c r="C412" s="90" t="s">
        <v>675</v>
      </c>
      <c r="D412" s="96" t="s">
        <v>15</v>
      </c>
      <c r="E412" s="89">
        <v>5</v>
      </c>
      <c r="F412" s="91">
        <f t="shared" si="44"/>
        <v>3</v>
      </c>
      <c r="G412" s="91"/>
      <c r="H412" s="89">
        <v>3</v>
      </c>
      <c r="I412" s="89"/>
      <c r="J412" s="89"/>
    </row>
    <row r="413" spans="1:77" ht="51">
      <c r="A413" s="89">
        <v>17</v>
      </c>
      <c r="B413" s="90" t="s">
        <v>676</v>
      </c>
      <c r="C413" s="90" t="s">
        <v>677</v>
      </c>
      <c r="D413" s="96" t="s">
        <v>15</v>
      </c>
      <c r="E413" s="89">
        <v>0</v>
      </c>
      <c r="F413" s="91">
        <f t="shared" si="44"/>
        <v>150</v>
      </c>
      <c r="G413" s="91"/>
      <c r="H413" s="89">
        <v>75</v>
      </c>
      <c r="I413" s="89">
        <v>75</v>
      </c>
      <c r="J413" s="89"/>
    </row>
    <row r="414" spans="1:77" ht="38.25">
      <c r="A414" s="89">
        <v>18</v>
      </c>
      <c r="B414" s="90" t="s">
        <v>678</v>
      </c>
      <c r="C414" s="90" t="s">
        <v>679</v>
      </c>
      <c r="D414" s="89" t="s">
        <v>15</v>
      </c>
      <c r="E414" s="89">
        <v>4</v>
      </c>
      <c r="F414" s="91">
        <f t="shared" si="44"/>
        <v>14</v>
      </c>
      <c r="G414" s="91"/>
      <c r="H414" s="89">
        <v>8</v>
      </c>
      <c r="I414" s="89">
        <v>6</v>
      </c>
      <c r="J414" s="89"/>
    </row>
    <row r="415" spans="1:77" ht="76.5">
      <c r="A415" s="89">
        <v>19</v>
      </c>
      <c r="B415" s="90" t="s">
        <v>678</v>
      </c>
      <c r="C415" s="90" t="s">
        <v>680</v>
      </c>
      <c r="D415" s="89" t="s">
        <v>15</v>
      </c>
      <c r="E415" s="89">
        <v>4</v>
      </c>
      <c r="F415" s="91">
        <f t="shared" si="44"/>
        <v>10</v>
      </c>
      <c r="G415" s="91"/>
      <c r="H415" s="89"/>
      <c r="I415" s="89">
        <v>10</v>
      </c>
      <c r="J415" s="89"/>
    </row>
    <row r="416" spans="1:77" ht="102">
      <c r="A416" s="89">
        <v>20</v>
      </c>
      <c r="B416" s="90" t="s">
        <v>678</v>
      </c>
      <c r="C416" s="90" t="s">
        <v>681</v>
      </c>
      <c r="D416" s="89" t="s">
        <v>15</v>
      </c>
      <c r="E416" s="89">
        <v>4</v>
      </c>
      <c r="F416" s="91">
        <f t="shared" si="44"/>
        <v>19</v>
      </c>
      <c r="G416" s="91"/>
      <c r="H416" s="89">
        <v>19</v>
      </c>
      <c r="I416" s="89"/>
      <c r="J416" s="89"/>
    </row>
    <row r="417" spans="1:10" ht="38.25">
      <c r="A417" s="89">
        <v>21</v>
      </c>
      <c r="B417" s="90" t="s">
        <v>678</v>
      </c>
      <c r="C417" s="90" t="s">
        <v>682</v>
      </c>
      <c r="D417" s="89" t="s">
        <v>15</v>
      </c>
      <c r="E417" s="89">
        <v>4</v>
      </c>
      <c r="F417" s="91">
        <f t="shared" si="44"/>
        <v>20</v>
      </c>
      <c r="G417" s="91"/>
      <c r="H417" s="89"/>
      <c r="I417" s="89">
        <v>20</v>
      </c>
      <c r="J417" s="89"/>
    </row>
    <row r="418" spans="1:10" ht="38.25">
      <c r="A418" s="89">
        <v>22</v>
      </c>
      <c r="B418" s="90" t="s">
        <v>678</v>
      </c>
      <c r="C418" s="90" t="s">
        <v>683</v>
      </c>
      <c r="D418" s="89" t="s">
        <v>15</v>
      </c>
      <c r="E418" s="89">
        <v>3</v>
      </c>
      <c r="F418" s="91">
        <f t="shared" si="44"/>
        <v>30</v>
      </c>
      <c r="G418" s="91"/>
      <c r="H418" s="89"/>
      <c r="I418" s="89">
        <v>15</v>
      </c>
      <c r="J418" s="89">
        <v>15</v>
      </c>
    </row>
    <row r="419" spans="1:10" ht="76.5">
      <c r="A419" s="89">
        <v>23</v>
      </c>
      <c r="B419" s="90" t="s">
        <v>684</v>
      </c>
      <c r="C419" s="90" t="s">
        <v>685</v>
      </c>
      <c r="D419" s="89" t="s">
        <v>15</v>
      </c>
      <c r="E419" s="89">
        <v>3</v>
      </c>
      <c r="F419" s="91">
        <f t="shared" si="44"/>
        <v>14</v>
      </c>
      <c r="G419" s="91"/>
      <c r="H419" s="89">
        <v>14</v>
      </c>
      <c r="I419" s="89"/>
      <c r="J419" s="89"/>
    </row>
    <row r="420" spans="1:10" ht="76.5">
      <c r="A420" s="89">
        <v>24</v>
      </c>
      <c r="B420" s="90" t="s">
        <v>684</v>
      </c>
      <c r="C420" s="90" t="s">
        <v>686</v>
      </c>
      <c r="D420" s="89" t="s">
        <v>15</v>
      </c>
      <c r="E420" s="89">
        <v>3</v>
      </c>
      <c r="F420" s="91">
        <f t="shared" si="44"/>
        <v>10</v>
      </c>
      <c r="G420" s="91"/>
      <c r="H420" s="89">
        <v>10</v>
      </c>
      <c r="I420" s="89"/>
      <c r="J420" s="89"/>
    </row>
    <row r="421" spans="1:10" ht="76.5">
      <c r="A421" s="89">
        <v>25</v>
      </c>
      <c r="B421" s="90" t="s">
        <v>687</v>
      </c>
      <c r="C421" s="90" t="s">
        <v>688</v>
      </c>
      <c r="D421" s="89" t="s">
        <v>15</v>
      </c>
      <c r="E421" s="89">
        <v>4</v>
      </c>
      <c r="F421" s="91">
        <f t="shared" si="44"/>
        <v>14</v>
      </c>
      <c r="G421" s="91"/>
      <c r="H421" s="89"/>
      <c r="I421" s="89">
        <v>14</v>
      </c>
      <c r="J421" s="89"/>
    </row>
    <row r="422" spans="1:10" ht="25.5">
      <c r="A422" s="89">
        <v>26</v>
      </c>
      <c r="B422" s="90" t="s">
        <v>689</v>
      </c>
      <c r="C422" s="90" t="s">
        <v>690</v>
      </c>
      <c r="D422" s="89" t="s">
        <v>15</v>
      </c>
      <c r="E422" s="89">
        <v>5</v>
      </c>
      <c r="F422" s="91">
        <f t="shared" si="44"/>
        <v>16</v>
      </c>
      <c r="G422" s="91"/>
      <c r="H422" s="89"/>
      <c r="I422" s="89">
        <v>16</v>
      </c>
      <c r="J422" s="89"/>
    </row>
    <row r="423" spans="1:10" ht="25.5">
      <c r="A423" s="89">
        <v>27</v>
      </c>
      <c r="B423" s="90" t="s">
        <v>689</v>
      </c>
      <c r="C423" s="90" t="s">
        <v>691</v>
      </c>
      <c r="D423" s="89" t="s">
        <v>15</v>
      </c>
      <c r="E423" s="89">
        <v>3</v>
      </c>
      <c r="F423" s="91">
        <f t="shared" si="44"/>
        <v>10</v>
      </c>
      <c r="G423" s="91"/>
      <c r="H423" s="89">
        <v>10</v>
      </c>
      <c r="I423" s="89"/>
      <c r="J423" s="89"/>
    </row>
    <row r="424" spans="1:10" ht="38.25">
      <c r="A424" s="89">
        <v>28</v>
      </c>
      <c r="B424" s="90" t="s">
        <v>692</v>
      </c>
      <c r="C424" s="90" t="s">
        <v>693</v>
      </c>
      <c r="D424" s="89" t="s">
        <v>15</v>
      </c>
      <c r="E424" s="89">
        <v>0</v>
      </c>
      <c r="F424" s="91">
        <f t="shared" si="44"/>
        <v>16</v>
      </c>
      <c r="G424" s="91"/>
      <c r="H424" s="89">
        <v>6</v>
      </c>
      <c r="I424" s="89">
        <v>10</v>
      </c>
      <c r="J424" s="89"/>
    </row>
    <row r="425" spans="1:10" ht="38.25">
      <c r="A425" s="89">
        <v>29</v>
      </c>
      <c r="B425" s="90" t="s">
        <v>692</v>
      </c>
      <c r="C425" s="90" t="s">
        <v>694</v>
      </c>
      <c r="D425" s="89" t="s">
        <v>15</v>
      </c>
      <c r="E425" s="89">
        <v>1</v>
      </c>
      <c r="F425" s="91">
        <f t="shared" si="44"/>
        <v>12</v>
      </c>
      <c r="G425" s="91"/>
      <c r="H425" s="89">
        <v>6</v>
      </c>
      <c r="I425" s="89">
        <v>6</v>
      </c>
      <c r="J425" s="89"/>
    </row>
    <row r="426" spans="1:10" ht="63.75">
      <c r="A426" s="89">
        <v>30</v>
      </c>
      <c r="B426" s="90" t="s">
        <v>692</v>
      </c>
      <c r="C426" s="90" t="s">
        <v>695</v>
      </c>
      <c r="D426" s="89" t="s">
        <v>15</v>
      </c>
      <c r="E426" s="89">
        <v>1</v>
      </c>
      <c r="F426" s="91">
        <f t="shared" si="44"/>
        <v>20</v>
      </c>
      <c r="G426" s="91"/>
      <c r="H426" s="89"/>
      <c r="I426" s="89">
        <v>20</v>
      </c>
      <c r="J426" s="89"/>
    </row>
    <row r="427" spans="1:10" ht="76.5">
      <c r="A427" s="89">
        <v>31</v>
      </c>
      <c r="B427" s="90" t="s">
        <v>696</v>
      </c>
      <c r="C427" s="90" t="s">
        <v>697</v>
      </c>
      <c r="D427" s="89" t="s">
        <v>15</v>
      </c>
      <c r="E427" s="89">
        <v>0</v>
      </c>
      <c r="F427" s="91">
        <f t="shared" si="44"/>
        <v>14</v>
      </c>
      <c r="G427" s="91"/>
      <c r="H427" s="89">
        <v>10</v>
      </c>
      <c r="I427" s="89">
        <v>4</v>
      </c>
      <c r="J427" s="89"/>
    </row>
    <row r="428" spans="1:10" ht="63.75">
      <c r="A428" s="89">
        <v>32</v>
      </c>
      <c r="B428" s="90" t="s">
        <v>698</v>
      </c>
      <c r="C428" s="90" t="s">
        <v>699</v>
      </c>
      <c r="D428" s="89" t="s">
        <v>15</v>
      </c>
      <c r="E428" s="89">
        <v>1</v>
      </c>
      <c r="F428" s="91">
        <f t="shared" si="44"/>
        <v>6</v>
      </c>
      <c r="G428" s="91"/>
      <c r="H428" s="89"/>
      <c r="I428" s="89">
        <v>4</v>
      </c>
      <c r="J428" s="89">
        <v>2</v>
      </c>
    </row>
    <row r="429" spans="1:10" ht="63.75">
      <c r="A429" s="89">
        <v>33</v>
      </c>
      <c r="B429" s="90" t="s">
        <v>698</v>
      </c>
      <c r="C429" s="90" t="s">
        <v>700</v>
      </c>
      <c r="D429" s="89" t="s">
        <v>15</v>
      </c>
      <c r="E429" s="89">
        <v>0</v>
      </c>
      <c r="F429" s="91">
        <f t="shared" si="44"/>
        <v>12</v>
      </c>
      <c r="G429" s="91"/>
      <c r="H429" s="89">
        <v>6</v>
      </c>
      <c r="I429" s="89">
        <v>6</v>
      </c>
      <c r="J429" s="89"/>
    </row>
    <row r="430" spans="1:10" ht="51">
      <c r="A430" s="89">
        <v>34</v>
      </c>
      <c r="B430" s="90" t="s">
        <v>701</v>
      </c>
      <c r="C430" s="90" t="s">
        <v>702</v>
      </c>
      <c r="D430" s="89" t="s">
        <v>15</v>
      </c>
      <c r="E430" s="89">
        <v>0</v>
      </c>
      <c r="F430" s="91">
        <f t="shared" si="44"/>
        <v>8</v>
      </c>
      <c r="G430" s="91"/>
      <c r="H430" s="89">
        <v>8</v>
      </c>
      <c r="I430" s="89"/>
      <c r="J430" s="89"/>
    </row>
    <row r="431" spans="1:10" ht="127.5">
      <c r="A431" s="89">
        <v>35</v>
      </c>
      <c r="B431" s="51" t="s">
        <v>703</v>
      </c>
      <c r="C431" s="51" t="s">
        <v>704</v>
      </c>
      <c r="D431" s="51" t="s">
        <v>112</v>
      </c>
      <c r="E431" s="89">
        <v>0</v>
      </c>
      <c r="F431" s="91">
        <f t="shared" si="44"/>
        <v>14</v>
      </c>
      <c r="G431" s="91"/>
      <c r="H431" s="89">
        <v>7</v>
      </c>
      <c r="I431" s="89">
        <v>7</v>
      </c>
      <c r="J431" s="89"/>
    </row>
    <row r="432" spans="1:10" ht="102">
      <c r="A432" s="89">
        <v>36</v>
      </c>
      <c r="B432" s="37" t="s">
        <v>705</v>
      </c>
      <c r="C432" s="51" t="s">
        <v>706</v>
      </c>
      <c r="D432" s="51" t="s">
        <v>112</v>
      </c>
      <c r="E432" s="89">
        <v>0</v>
      </c>
      <c r="F432" s="91">
        <f t="shared" si="44"/>
        <v>14</v>
      </c>
      <c r="G432" s="91"/>
      <c r="H432" s="89">
        <v>10</v>
      </c>
      <c r="I432" s="89">
        <v>4</v>
      </c>
      <c r="J432" s="89"/>
    </row>
    <row r="433" spans="1:10" ht="102">
      <c r="A433" s="89">
        <v>37</v>
      </c>
      <c r="B433" s="37" t="s">
        <v>707</v>
      </c>
      <c r="C433" s="51" t="s">
        <v>708</v>
      </c>
      <c r="D433" s="51" t="s">
        <v>112</v>
      </c>
      <c r="E433" s="89">
        <v>0</v>
      </c>
      <c r="F433" s="91">
        <f t="shared" si="44"/>
        <v>12</v>
      </c>
      <c r="G433" s="91"/>
      <c r="H433" s="89"/>
      <c r="I433" s="89">
        <v>12</v>
      </c>
      <c r="J433" s="89"/>
    </row>
    <row r="434" spans="1:10" ht="89.25">
      <c r="A434" s="89">
        <v>38</v>
      </c>
      <c r="B434" s="90" t="s">
        <v>709</v>
      </c>
      <c r="C434" s="90" t="s">
        <v>710</v>
      </c>
      <c r="D434" s="89" t="s">
        <v>15</v>
      </c>
      <c r="E434" s="89">
        <v>2</v>
      </c>
      <c r="F434" s="91">
        <f t="shared" si="44"/>
        <v>12</v>
      </c>
      <c r="G434" s="91"/>
      <c r="H434" s="89"/>
      <c r="I434" s="89">
        <v>12</v>
      </c>
      <c r="J434" s="89"/>
    </row>
    <row r="435" spans="1:10" ht="89.25">
      <c r="A435" s="89">
        <v>39</v>
      </c>
      <c r="B435" s="90" t="s">
        <v>711</v>
      </c>
      <c r="C435" s="90" t="s">
        <v>712</v>
      </c>
      <c r="D435" s="89" t="s">
        <v>15</v>
      </c>
      <c r="E435" s="89">
        <v>2</v>
      </c>
      <c r="F435" s="91">
        <f t="shared" si="44"/>
        <v>12</v>
      </c>
      <c r="G435" s="91"/>
      <c r="H435" s="89"/>
      <c r="I435" s="89">
        <v>12</v>
      </c>
      <c r="J435" s="89"/>
    </row>
    <row r="436" spans="1:10" ht="51">
      <c r="A436" s="89">
        <v>40</v>
      </c>
      <c r="B436" s="90" t="s">
        <v>713</v>
      </c>
      <c r="C436" s="90" t="s">
        <v>714</v>
      </c>
      <c r="D436" s="89" t="s">
        <v>15</v>
      </c>
      <c r="E436" s="89">
        <v>2</v>
      </c>
      <c r="F436" s="91">
        <f t="shared" si="44"/>
        <v>4</v>
      </c>
      <c r="G436" s="91"/>
      <c r="H436" s="89">
        <v>2</v>
      </c>
      <c r="I436" s="89">
        <v>2</v>
      </c>
      <c r="J436" s="89"/>
    </row>
    <row r="437" spans="1:10" ht="25.5">
      <c r="A437" s="89">
        <v>41</v>
      </c>
      <c r="B437" s="90" t="s">
        <v>713</v>
      </c>
      <c r="C437" s="90" t="s">
        <v>715</v>
      </c>
      <c r="D437" s="89" t="s">
        <v>15</v>
      </c>
      <c r="E437" s="89">
        <v>4</v>
      </c>
      <c r="F437" s="91">
        <f t="shared" si="44"/>
        <v>2</v>
      </c>
      <c r="G437" s="91"/>
      <c r="H437" s="89">
        <v>2</v>
      </c>
      <c r="I437" s="89"/>
      <c r="J437" s="89"/>
    </row>
    <row r="438" spans="1:10">
      <c r="A438" s="89">
        <v>42</v>
      </c>
      <c r="B438" s="97" t="s">
        <v>713</v>
      </c>
      <c r="C438" s="97" t="s">
        <v>716</v>
      </c>
      <c r="D438" s="44" t="s">
        <v>15</v>
      </c>
      <c r="E438" s="89">
        <v>1</v>
      </c>
      <c r="F438" s="91">
        <f t="shared" si="44"/>
        <v>3</v>
      </c>
      <c r="G438" s="91"/>
      <c r="H438" s="89">
        <v>3</v>
      </c>
      <c r="I438" s="89"/>
      <c r="J438" s="89"/>
    </row>
    <row r="439" spans="1:10" ht="89.25">
      <c r="A439" s="89">
        <v>43</v>
      </c>
      <c r="B439" s="90" t="s">
        <v>717</v>
      </c>
      <c r="C439" s="90" t="s">
        <v>718</v>
      </c>
      <c r="D439" s="89" t="s">
        <v>15</v>
      </c>
      <c r="E439" s="89">
        <v>4</v>
      </c>
      <c r="F439" s="91">
        <f t="shared" si="44"/>
        <v>4</v>
      </c>
      <c r="G439" s="91"/>
      <c r="H439" s="89">
        <v>2</v>
      </c>
      <c r="I439" s="89">
        <v>2</v>
      </c>
      <c r="J439" s="89"/>
    </row>
    <row r="440" spans="1:10" ht="89.25">
      <c r="A440" s="89">
        <v>44</v>
      </c>
      <c r="B440" s="90" t="s">
        <v>717</v>
      </c>
      <c r="C440" s="90" t="s">
        <v>719</v>
      </c>
      <c r="D440" s="89" t="s">
        <v>15</v>
      </c>
      <c r="E440" s="89">
        <v>2</v>
      </c>
      <c r="F440" s="91">
        <f t="shared" si="44"/>
        <v>4</v>
      </c>
      <c r="G440" s="91"/>
      <c r="H440" s="89">
        <v>2</v>
      </c>
      <c r="I440" s="89">
        <v>2</v>
      </c>
      <c r="J440" s="89"/>
    </row>
    <row r="441" spans="1:10" ht="51">
      <c r="A441" s="89">
        <v>45</v>
      </c>
      <c r="B441" s="90" t="s">
        <v>720</v>
      </c>
      <c r="C441" s="90" t="s">
        <v>721</v>
      </c>
      <c r="D441" s="89" t="s">
        <v>15</v>
      </c>
      <c r="E441" s="89">
        <v>2</v>
      </c>
      <c r="F441" s="91">
        <f t="shared" si="44"/>
        <v>60</v>
      </c>
      <c r="G441" s="91"/>
      <c r="H441" s="89">
        <v>30</v>
      </c>
      <c r="I441" s="89">
        <v>30</v>
      </c>
      <c r="J441" s="89"/>
    </row>
    <row r="442" spans="1:10" ht="51">
      <c r="A442" s="89">
        <v>46</v>
      </c>
      <c r="B442" s="90" t="s">
        <v>720</v>
      </c>
      <c r="C442" s="90" t="s">
        <v>722</v>
      </c>
      <c r="D442" s="89" t="s">
        <v>15</v>
      </c>
      <c r="E442" s="89">
        <v>5</v>
      </c>
      <c r="F442" s="91">
        <f t="shared" si="44"/>
        <v>80</v>
      </c>
      <c r="G442" s="91"/>
      <c r="H442" s="89">
        <v>30</v>
      </c>
      <c r="I442" s="89">
        <v>20</v>
      </c>
      <c r="J442" s="89">
        <v>30</v>
      </c>
    </row>
    <row r="443" spans="1:10" ht="63.75">
      <c r="A443" s="89">
        <v>47</v>
      </c>
      <c r="B443" s="90" t="s">
        <v>723</v>
      </c>
      <c r="C443" s="90" t="s">
        <v>724</v>
      </c>
      <c r="D443" s="89" t="s">
        <v>15</v>
      </c>
      <c r="E443" s="89">
        <v>8</v>
      </c>
      <c r="F443" s="91">
        <f t="shared" si="44"/>
        <v>160</v>
      </c>
      <c r="G443" s="91"/>
      <c r="H443" s="89">
        <v>80</v>
      </c>
      <c r="I443" s="89"/>
      <c r="J443" s="89">
        <v>80</v>
      </c>
    </row>
    <row r="444" spans="1:10" ht="63.75">
      <c r="A444" s="89">
        <v>48</v>
      </c>
      <c r="B444" s="90" t="s">
        <v>725</v>
      </c>
      <c r="C444" s="90" t="s">
        <v>726</v>
      </c>
      <c r="D444" s="89" t="s">
        <v>15</v>
      </c>
      <c r="E444" s="89">
        <v>3</v>
      </c>
      <c r="F444" s="91">
        <f t="shared" si="44"/>
        <v>60</v>
      </c>
      <c r="G444" s="91"/>
      <c r="H444" s="89">
        <v>30</v>
      </c>
      <c r="I444" s="89">
        <v>30</v>
      </c>
      <c r="J444" s="89"/>
    </row>
    <row r="445" spans="1:10" ht="63.75">
      <c r="A445" s="89">
        <v>49</v>
      </c>
      <c r="B445" s="90" t="s">
        <v>725</v>
      </c>
      <c r="C445" s="90" t="s">
        <v>727</v>
      </c>
      <c r="D445" s="89" t="s">
        <v>15</v>
      </c>
      <c r="E445" s="89">
        <v>4</v>
      </c>
      <c r="F445" s="91">
        <f t="shared" si="44"/>
        <v>80</v>
      </c>
      <c r="G445" s="91"/>
      <c r="H445" s="89">
        <v>40</v>
      </c>
      <c r="I445" s="89"/>
      <c r="J445" s="89">
        <v>40</v>
      </c>
    </row>
    <row r="446" spans="1:10" ht="114.75">
      <c r="A446" s="89">
        <v>50</v>
      </c>
      <c r="B446" s="97" t="s">
        <v>728</v>
      </c>
      <c r="C446" s="97" t="s">
        <v>729</v>
      </c>
      <c r="D446" s="44" t="s">
        <v>112</v>
      </c>
      <c r="E446" s="89">
        <v>0</v>
      </c>
      <c r="F446" s="91">
        <f t="shared" si="44"/>
        <v>90</v>
      </c>
      <c r="G446" s="91"/>
      <c r="H446" s="89">
        <v>50</v>
      </c>
      <c r="I446" s="89">
        <v>40</v>
      </c>
      <c r="J446" s="89"/>
    </row>
    <row r="447" spans="1:10" ht="63.75">
      <c r="A447" s="89">
        <v>51</v>
      </c>
      <c r="B447" s="90" t="s">
        <v>730</v>
      </c>
      <c r="C447" s="90" t="s">
        <v>731</v>
      </c>
      <c r="D447" s="89" t="s">
        <v>15</v>
      </c>
      <c r="E447" s="89">
        <v>12</v>
      </c>
      <c r="F447" s="91">
        <f t="shared" si="44"/>
        <v>480</v>
      </c>
      <c r="G447" s="91"/>
      <c r="H447" s="89"/>
      <c r="I447" s="89">
        <v>480</v>
      </c>
      <c r="J447" s="89"/>
    </row>
    <row r="448" spans="1:10" ht="51">
      <c r="A448" s="89">
        <v>52</v>
      </c>
      <c r="B448" s="90" t="s">
        <v>732</v>
      </c>
      <c r="C448" s="90" t="s">
        <v>733</v>
      </c>
      <c r="D448" s="89" t="s">
        <v>734</v>
      </c>
      <c r="E448" s="89">
        <v>300</v>
      </c>
      <c r="F448" s="91">
        <f t="shared" si="44"/>
        <v>400</v>
      </c>
      <c r="G448" s="91"/>
      <c r="H448" s="89">
        <v>400</v>
      </c>
      <c r="I448" s="89"/>
      <c r="J448" s="89"/>
    </row>
    <row r="449" spans="1:10" ht="51">
      <c r="A449" s="89">
        <v>53</v>
      </c>
      <c r="B449" s="90" t="s">
        <v>735</v>
      </c>
      <c r="C449" s="90" t="s">
        <v>736</v>
      </c>
      <c r="D449" s="89" t="s">
        <v>734</v>
      </c>
      <c r="E449" s="89">
        <v>400</v>
      </c>
      <c r="F449" s="91">
        <f t="shared" si="44"/>
        <v>400</v>
      </c>
      <c r="G449" s="91"/>
      <c r="H449" s="89">
        <v>400</v>
      </c>
      <c r="I449" s="89"/>
      <c r="J449" s="89"/>
    </row>
    <row r="450" spans="1:10" ht="89.25">
      <c r="A450" s="89">
        <v>54</v>
      </c>
      <c r="B450" s="90" t="s">
        <v>737</v>
      </c>
      <c r="C450" s="98" t="s">
        <v>738</v>
      </c>
      <c r="D450" s="89" t="s">
        <v>734</v>
      </c>
      <c r="E450" s="89">
        <v>500</v>
      </c>
      <c r="F450" s="91">
        <f t="shared" si="44"/>
        <v>800</v>
      </c>
      <c r="G450" s="91"/>
      <c r="H450" s="89"/>
      <c r="I450" s="89">
        <v>800</v>
      </c>
      <c r="J450" s="89"/>
    </row>
    <row r="451" spans="1:10" ht="38.25">
      <c r="A451" s="89">
        <v>55</v>
      </c>
      <c r="B451" s="51" t="s">
        <v>739</v>
      </c>
      <c r="C451" s="51" t="s">
        <v>740</v>
      </c>
      <c r="D451" s="99" t="s">
        <v>734</v>
      </c>
      <c r="E451" s="89">
        <v>175</v>
      </c>
      <c r="F451" s="91">
        <f t="shared" si="44"/>
        <v>1000</v>
      </c>
      <c r="G451" s="91"/>
      <c r="H451" s="89">
        <v>1000</v>
      </c>
      <c r="I451" s="89"/>
      <c r="J451" s="89"/>
    </row>
    <row r="452" spans="1:10" ht="51">
      <c r="A452" s="89">
        <v>56</v>
      </c>
      <c r="B452" s="51" t="s">
        <v>741</v>
      </c>
      <c r="C452" s="51" t="s">
        <v>742</v>
      </c>
      <c r="D452" s="99" t="s">
        <v>734</v>
      </c>
      <c r="E452" s="89">
        <v>150</v>
      </c>
      <c r="F452" s="91">
        <f t="shared" si="44"/>
        <v>1200</v>
      </c>
      <c r="G452" s="91"/>
      <c r="H452" s="89"/>
      <c r="I452" s="89">
        <v>1200</v>
      </c>
      <c r="J452" s="89"/>
    </row>
    <row r="453" spans="1:10" ht="102">
      <c r="A453" s="89">
        <v>57</v>
      </c>
      <c r="B453" s="90" t="s">
        <v>743</v>
      </c>
      <c r="C453" s="90" t="s">
        <v>744</v>
      </c>
      <c r="D453" s="89" t="s">
        <v>8</v>
      </c>
      <c r="E453" s="89">
        <v>1.1499999999999999</v>
      </c>
      <c r="F453" s="91">
        <f t="shared" si="44"/>
        <v>2</v>
      </c>
      <c r="G453" s="91"/>
      <c r="H453" s="89">
        <v>2</v>
      </c>
      <c r="I453" s="89"/>
      <c r="J453" s="89"/>
    </row>
    <row r="454" spans="1:10" ht="114.75">
      <c r="A454" s="89">
        <v>58</v>
      </c>
      <c r="B454" s="90" t="s">
        <v>745</v>
      </c>
      <c r="C454" s="90" t="s">
        <v>746</v>
      </c>
      <c r="D454" s="89" t="s">
        <v>8</v>
      </c>
      <c r="E454" s="89">
        <v>1</v>
      </c>
      <c r="F454" s="91">
        <f t="shared" si="44"/>
        <v>2</v>
      </c>
      <c r="G454" s="91"/>
      <c r="H454" s="89">
        <v>2</v>
      </c>
      <c r="I454" s="89"/>
      <c r="J454" s="89"/>
    </row>
    <row r="455" spans="1:10" ht="76.5">
      <c r="A455" s="89">
        <v>59</v>
      </c>
      <c r="B455" s="90" t="s">
        <v>747</v>
      </c>
      <c r="C455" s="98" t="s">
        <v>748</v>
      </c>
      <c r="D455" s="89" t="s">
        <v>15</v>
      </c>
      <c r="E455" s="89">
        <v>105</v>
      </c>
      <c r="F455" s="91">
        <f t="shared" si="44"/>
        <v>500</v>
      </c>
      <c r="G455" s="91"/>
      <c r="H455" s="89">
        <v>250</v>
      </c>
      <c r="I455" s="89">
        <v>250</v>
      </c>
      <c r="J455" s="89"/>
    </row>
    <row r="456" spans="1:10" ht="63.75">
      <c r="A456" s="89">
        <v>60</v>
      </c>
      <c r="B456" s="90" t="s">
        <v>749</v>
      </c>
      <c r="C456" s="90" t="s">
        <v>750</v>
      </c>
      <c r="D456" s="89" t="s">
        <v>15</v>
      </c>
      <c r="E456" s="89">
        <v>24</v>
      </c>
      <c r="F456" s="91">
        <f t="shared" si="44"/>
        <v>12</v>
      </c>
      <c r="G456" s="91"/>
      <c r="H456" s="89"/>
      <c r="I456" s="89">
        <v>12</v>
      </c>
      <c r="J456" s="89"/>
    </row>
    <row r="457" spans="1:10" ht="89.25">
      <c r="A457" s="89">
        <v>61</v>
      </c>
      <c r="B457" s="90" t="s">
        <v>751</v>
      </c>
      <c r="C457" s="90" t="s">
        <v>752</v>
      </c>
      <c r="D457" s="89" t="s">
        <v>15</v>
      </c>
      <c r="E457" s="89">
        <v>80</v>
      </c>
      <c r="F457" s="91">
        <f t="shared" si="44"/>
        <v>1000</v>
      </c>
      <c r="G457" s="91"/>
      <c r="H457" s="89">
        <v>500</v>
      </c>
      <c r="I457" s="89">
        <v>500</v>
      </c>
      <c r="J457" s="89"/>
    </row>
    <row r="458" spans="1:10" ht="63.75">
      <c r="A458" s="89">
        <v>62</v>
      </c>
      <c r="B458" s="51" t="s">
        <v>753</v>
      </c>
      <c r="C458" s="99" t="s">
        <v>754</v>
      </c>
      <c r="D458" s="44" t="s">
        <v>15</v>
      </c>
      <c r="E458" s="89">
        <v>1</v>
      </c>
      <c r="F458" s="91">
        <f t="shared" si="44"/>
        <v>6</v>
      </c>
      <c r="G458" s="91"/>
      <c r="H458" s="89">
        <v>3</v>
      </c>
      <c r="I458" s="89">
        <v>3</v>
      </c>
      <c r="J458" s="89"/>
    </row>
    <row r="459" spans="1:10" ht="63.75">
      <c r="A459" s="89">
        <v>63</v>
      </c>
      <c r="B459" s="51" t="s">
        <v>755</v>
      </c>
      <c r="C459" s="51" t="s">
        <v>756</v>
      </c>
      <c r="D459" s="44" t="s">
        <v>15</v>
      </c>
      <c r="E459" s="89">
        <v>0</v>
      </c>
      <c r="F459" s="91">
        <f t="shared" si="44"/>
        <v>6</v>
      </c>
      <c r="G459" s="91"/>
      <c r="H459" s="89">
        <v>3</v>
      </c>
      <c r="I459" s="89">
        <v>3</v>
      </c>
      <c r="J459" s="89"/>
    </row>
    <row r="460" spans="1:10" ht="76.5">
      <c r="A460" s="89">
        <v>64</v>
      </c>
      <c r="B460" s="51" t="s">
        <v>757</v>
      </c>
      <c r="C460" s="51" t="s">
        <v>758</v>
      </c>
      <c r="D460" s="44" t="s">
        <v>15</v>
      </c>
      <c r="E460" s="89">
        <v>0</v>
      </c>
      <c r="F460" s="91">
        <f t="shared" si="44"/>
        <v>4</v>
      </c>
      <c r="G460" s="91"/>
      <c r="H460" s="89">
        <v>2</v>
      </c>
      <c r="I460" s="89">
        <v>2</v>
      </c>
      <c r="J460" s="89"/>
    </row>
    <row r="461" spans="1:10" ht="153">
      <c r="A461" s="89">
        <v>65</v>
      </c>
      <c r="B461" s="90" t="s">
        <v>759</v>
      </c>
      <c r="C461" s="90" t="s">
        <v>760</v>
      </c>
      <c r="D461" s="89" t="s">
        <v>15</v>
      </c>
      <c r="E461" s="89">
        <v>2</v>
      </c>
      <c r="F461" s="91">
        <f t="shared" si="44"/>
        <v>2</v>
      </c>
      <c r="G461" s="89"/>
      <c r="H461" s="89">
        <v>2</v>
      </c>
      <c r="I461" s="89"/>
      <c r="J461" s="89"/>
    </row>
    <row r="462" spans="1:10" ht="51">
      <c r="A462" s="89">
        <v>66</v>
      </c>
      <c r="B462" s="90" t="s">
        <v>761</v>
      </c>
      <c r="C462" s="90" t="s">
        <v>762</v>
      </c>
      <c r="D462" s="89" t="s">
        <v>15</v>
      </c>
      <c r="E462" s="89">
        <v>2</v>
      </c>
      <c r="F462" s="91">
        <f t="shared" ref="F462:F477" si="45">G462+H462+I462+J462</f>
        <v>5</v>
      </c>
      <c r="G462" s="89"/>
      <c r="H462" s="89">
        <v>3</v>
      </c>
      <c r="I462" s="89">
        <v>2</v>
      </c>
      <c r="J462" s="89"/>
    </row>
    <row r="463" spans="1:10" ht="51">
      <c r="A463" s="89">
        <v>67</v>
      </c>
      <c r="B463" s="90" t="s">
        <v>763</v>
      </c>
      <c r="C463" s="90" t="s">
        <v>764</v>
      </c>
      <c r="D463" s="89" t="s">
        <v>15</v>
      </c>
      <c r="E463" s="89">
        <v>0</v>
      </c>
      <c r="F463" s="91">
        <f t="shared" si="45"/>
        <v>10</v>
      </c>
      <c r="G463" s="89"/>
      <c r="H463" s="89">
        <v>4</v>
      </c>
      <c r="I463" s="89">
        <v>4</v>
      </c>
      <c r="J463" s="89">
        <v>2</v>
      </c>
    </row>
    <row r="464" spans="1:10" ht="40.5" customHeight="1">
      <c r="A464" s="89">
        <v>68</v>
      </c>
      <c r="B464" s="90" t="s">
        <v>765</v>
      </c>
      <c r="C464" s="252" t="s">
        <v>766</v>
      </c>
      <c r="D464" s="254" t="s">
        <v>734</v>
      </c>
      <c r="E464" s="89">
        <v>0</v>
      </c>
      <c r="F464" s="91">
        <f t="shared" si="45"/>
        <v>4900</v>
      </c>
      <c r="G464" s="89"/>
      <c r="H464" s="89">
        <v>4900</v>
      </c>
      <c r="I464" s="89"/>
      <c r="J464" s="89"/>
    </row>
    <row r="465" spans="1:10" ht="42" customHeight="1">
      <c r="A465" s="89">
        <v>69</v>
      </c>
      <c r="B465" s="90" t="s">
        <v>767</v>
      </c>
      <c r="C465" s="253"/>
      <c r="D465" s="253"/>
      <c r="E465" s="89">
        <v>0</v>
      </c>
      <c r="F465" s="91">
        <f t="shared" si="45"/>
        <v>8400</v>
      </c>
      <c r="G465" s="89"/>
      <c r="H465" s="89">
        <v>8400</v>
      </c>
      <c r="I465" s="89"/>
      <c r="J465" s="89"/>
    </row>
    <row r="466" spans="1:10" ht="41.25" customHeight="1">
      <c r="A466" s="89">
        <v>70</v>
      </c>
      <c r="B466" s="90" t="s">
        <v>768</v>
      </c>
      <c r="C466" s="253"/>
      <c r="D466" s="253"/>
      <c r="E466" s="89">
        <v>0</v>
      </c>
      <c r="F466" s="91">
        <f t="shared" si="45"/>
        <v>3500</v>
      </c>
      <c r="G466" s="89"/>
      <c r="H466" s="89">
        <v>3500</v>
      </c>
      <c r="I466" s="89"/>
      <c r="J466" s="89"/>
    </row>
    <row r="467" spans="1:10" ht="38.25">
      <c r="A467" s="89">
        <v>71</v>
      </c>
      <c r="B467" s="90" t="s">
        <v>769</v>
      </c>
      <c r="C467" s="90" t="s">
        <v>770</v>
      </c>
      <c r="D467" s="89" t="s">
        <v>15</v>
      </c>
      <c r="E467" s="89">
        <v>0</v>
      </c>
      <c r="F467" s="91">
        <f t="shared" si="45"/>
        <v>15</v>
      </c>
      <c r="G467" s="89"/>
      <c r="H467" s="89">
        <v>10</v>
      </c>
      <c r="I467" s="89">
        <v>5</v>
      </c>
      <c r="J467" s="89"/>
    </row>
    <row r="468" spans="1:10" ht="76.5">
      <c r="A468" s="89">
        <v>72</v>
      </c>
      <c r="B468" s="90" t="s">
        <v>771</v>
      </c>
      <c r="C468" s="90" t="s">
        <v>772</v>
      </c>
      <c r="D468" s="89" t="s">
        <v>15</v>
      </c>
      <c r="E468" s="89">
        <v>3</v>
      </c>
      <c r="F468" s="91">
        <f t="shared" si="45"/>
        <v>24</v>
      </c>
      <c r="G468" s="89"/>
      <c r="H468" s="89"/>
      <c r="I468" s="89">
        <v>24</v>
      </c>
      <c r="J468" s="89"/>
    </row>
    <row r="469" spans="1:10" ht="89.25">
      <c r="A469" s="89">
        <v>73</v>
      </c>
      <c r="B469" s="90" t="s">
        <v>773</v>
      </c>
      <c r="C469" s="90" t="s">
        <v>774</v>
      </c>
      <c r="D469" s="89" t="s">
        <v>15</v>
      </c>
      <c r="E469" s="89">
        <v>3</v>
      </c>
      <c r="F469" s="91">
        <f t="shared" si="45"/>
        <v>12</v>
      </c>
      <c r="G469" s="89"/>
      <c r="H469" s="89">
        <v>6</v>
      </c>
      <c r="I469" s="89">
        <v>6</v>
      </c>
      <c r="J469" s="89"/>
    </row>
    <row r="470" spans="1:10" ht="102">
      <c r="A470" s="89">
        <v>74</v>
      </c>
      <c r="B470" s="90" t="s">
        <v>773</v>
      </c>
      <c r="C470" s="90" t="s">
        <v>775</v>
      </c>
      <c r="D470" s="89" t="s">
        <v>15</v>
      </c>
      <c r="E470" s="89">
        <v>2</v>
      </c>
      <c r="F470" s="91">
        <f t="shared" si="45"/>
        <v>12</v>
      </c>
      <c r="G470" s="89"/>
      <c r="H470" s="89">
        <v>6</v>
      </c>
      <c r="I470" s="89">
        <v>6</v>
      </c>
      <c r="J470" s="89"/>
    </row>
    <row r="471" spans="1:10" ht="153">
      <c r="A471" s="89">
        <v>75</v>
      </c>
      <c r="B471" s="90" t="s">
        <v>776</v>
      </c>
      <c r="C471" s="90" t="s">
        <v>777</v>
      </c>
      <c r="D471" s="89" t="s">
        <v>15</v>
      </c>
      <c r="E471" s="89">
        <v>0</v>
      </c>
      <c r="F471" s="91">
        <f t="shared" si="45"/>
        <v>20</v>
      </c>
      <c r="G471" s="89"/>
      <c r="H471" s="89">
        <v>10</v>
      </c>
      <c r="I471" s="89">
        <v>10</v>
      </c>
      <c r="J471" s="89"/>
    </row>
    <row r="472" spans="1:10" ht="38.25">
      <c r="A472" s="89">
        <v>76</v>
      </c>
      <c r="B472" s="90" t="s">
        <v>778</v>
      </c>
      <c r="C472" s="90" t="s">
        <v>779</v>
      </c>
      <c r="D472" s="89" t="s">
        <v>15</v>
      </c>
      <c r="E472" s="89">
        <v>0</v>
      </c>
      <c r="F472" s="91">
        <f t="shared" si="45"/>
        <v>12</v>
      </c>
      <c r="G472" s="89"/>
      <c r="H472" s="89"/>
      <c r="I472" s="89">
        <v>12</v>
      </c>
      <c r="J472" s="89"/>
    </row>
    <row r="473" spans="1:10" ht="102">
      <c r="A473" s="89">
        <v>77</v>
      </c>
      <c r="B473" s="51" t="s">
        <v>780</v>
      </c>
      <c r="C473" s="51" t="s">
        <v>781</v>
      </c>
      <c r="D473" s="51" t="s">
        <v>15</v>
      </c>
      <c r="E473" s="89">
        <v>0</v>
      </c>
      <c r="F473" s="91">
        <f t="shared" si="45"/>
        <v>5</v>
      </c>
      <c r="G473" s="89"/>
      <c r="H473" s="89"/>
      <c r="I473" s="89">
        <v>5</v>
      </c>
      <c r="J473" s="89"/>
    </row>
    <row r="474" spans="1:10" ht="76.5">
      <c r="A474" s="89">
        <v>78</v>
      </c>
      <c r="B474" s="100" t="s">
        <v>782</v>
      </c>
      <c r="C474" s="36" t="s">
        <v>783</v>
      </c>
      <c r="D474" s="99" t="s">
        <v>734</v>
      </c>
      <c r="E474" s="89">
        <v>0</v>
      </c>
      <c r="F474" s="91">
        <f t="shared" si="45"/>
        <v>1800</v>
      </c>
      <c r="G474" s="89"/>
      <c r="H474" s="89"/>
      <c r="I474" s="89">
        <v>1800</v>
      </c>
      <c r="J474" s="89"/>
    </row>
    <row r="475" spans="1:10" ht="76.5">
      <c r="A475" s="89">
        <v>79</v>
      </c>
      <c r="B475" s="51" t="s">
        <v>784</v>
      </c>
      <c r="C475" s="36" t="s">
        <v>785</v>
      </c>
      <c r="D475" s="99" t="s">
        <v>734</v>
      </c>
      <c r="E475" s="89">
        <v>0</v>
      </c>
      <c r="F475" s="91">
        <f t="shared" si="45"/>
        <v>2000</v>
      </c>
      <c r="G475" s="89"/>
      <c r="H475" s="89"/>
      <c r="I475" s="89">
        <v>2000</v>
      </c>
      <c r="J475" s="89"/>
    </row>
    <row r="476" spans="1:10" ht="76.5">
      <c r="A476" s="89">
        <v>80</v>
      </c>
      <c r="B476" s="51" t="s">
        <v>786</v>
      </c>
      <c r="C476" s="36" t="s">
        <v>787</v>
      </c>
      <c r="D476" s="99" t="s">
        <v>664</v>
      </c>
      <c r="E476" s="89">
        <v>0</v>
      </c>
      <c r="F476" s="91">
        <f t="shared" si="45"/>
        <v>65</v>
      </c>
      <c r="G476" s="89"/>
      <c r="H476" s="89"/>
      <c r="I476" s="89">
        <v>65</v>
      </c>
      <c r="J476" s="89"/>
    </row>
    <row r="477" spans="1:10" ht="127.5">
      <c r="A477" s="44">
        <v>81</v>
      </c>
      <c r="B477" s="51" t="s">
        <v>788</v>
      </c>
      <c r="C477" s="36" t="s">
        <v>789</v>
      </c>
      <c r="D477" s="44" t="s">
        <v>15</v>
      </c>
      <c r="E477" s="44">
        <v>0</v>
      </c>
      <c r="F477" s="91">
        <f t="shared" si="45"/>
        <v>1</v>
      </c>
      <c r="G477" s="44"/>
      <c r="H477" s="44">
        <v>1</v>
      </c>
      <c r="I477" s="44"/>
      <c r="J477" s="44"/>
    </row>
    <row r="478" spans="1:10" ht="15.75">
      <c r="A478" s="246" t="s">
        <v>790</v>
      </c>
      <c r="B478" s="247"/>
      <c r="C478" s="247"/>
      <c r="D478" s="247"/>
      <c r="E478" s="247"/>
      <c r="F478" s="247"/>
      <c r="G478" s="247"/>
      <c r="H478" s="247"/>
      <c r="I478" s="247"/>
      <c r="J478" s="248"/>
    </row>
    <row r="479" spans="1:10">
      <c r="A479" s="101">
        <v>1</v>
      </c>
      <c r="B479" s="27" t="s">
        <v>791</v>
      </c>
      <c r="C479" s="102" t="s">
        <v>792</v>
      </c>
      <c r="D479" s="27" t="s">
        <v>8</v>
      </c>
      <c r="E479" s="103"/>
      <c r="F479" s="104">
        <f>SUM(G479:J479)</f>
        <v>166.5</v>
      </c>
      <c r="G479" s="105">
        <v>36</v>
      </c>
      <c r="H479" s="105">
        <v>45</v>
      </c>
      <c r="I479" s="105">
        <v>46.9</v>
      </c>
      <c r="J479" s="105">
        <v>38.6</v>
      </c>
    </row>
    <row r="480" spans="1:10">
      <c r="A480" s="101">
        <v>2</v>
      </c>
      <c r="B480" s="27" t="s">
        <v>793</v>
      </c>
      <c r="C480" s="27" t="s">
        <v>794</v>
      </c>
      <c r="D480" s="27" t="s">
        <v>8</v>
      </c>
      <c r="E480" s="106"/>
      <c r="F480" s="104">
        <f>SUM(G480:J480)</f>
        <v>7844</v>
      </c>
      <c r="G480" s="105">
        <v>1667</v>
      </c>
      <c r="H480" s="105">
        <v>2190</v>
      </c>
      <c r="I480" s="105">
        <v>2257</v>
      </c>
      <c r="J480" s="105">
        <v>1730</v>
      </c>
    </row>
    <row r="481" spans="1:10">
      <c r="A481" s="101">
        <v>3</v>
      </c>
      <c r="B481" s="27" t="s">
        <v>795</v>
      </c>
      <c r="C481" s="27" t="s">
        <v>796</v>
      </c>
      <c r="D481" s="27" t="s">
        <v>797</v>
      </c>
      <c r="E481" s="27"/>
      <c r="F481" s="104">
        <f>SUM(G481:J481)</f>
        <v>980</v>
      </c>
      <c r="G481" s="107">
        <v>0</v>
      </c>
      <c r="H481" s="107">
        <v>0</v>
      </c>
      <c r="I481" s="107">
        <v>0</v>
      </c>
      <c r="J481" s="107">
        <v>980</v>
      </c>
    </row>
    <row r="482" spans="1:10">
      <c r="A482" s="101">
        <v>4</v>
      </c>
      <c r="B482" s="108" t="s">
        <v>798</v>
      </c>
      <c r="C482" s="27" t="s">
        <v>799</v>
      </c>
      <c r="D482" s="27" t="s">
        <v>797</v>
      </c>
      <c r="E482" s="107"/>
      <c r="F482" s="104">
        <v>1030</v>
      </c>
      <c r="G482" s="107">
        <v>0</v>
      </c>
      <c r="H482" s="107">
        <v>0</v>
      </c>
      <c r="I482" s="107">
        <v>0</v>
      </c>
      <c r="J482" s="107">
        <v>1030</v>
      </c>
    </row>
    <row r="483" spans="1:10" ht="15" customHeight="1">
      <c r="A483" s="241" t="s">
        <v>800</v>
      </c>
      <c r="B483" s="242"/>
      <c r="C483" s="242"/>
      <c r="D483" s="242"/>
      <c r="E483" s="242"/>
      <c r="F483" s="242"/>
      <c r="G483" s="242"/>
      <c r="H483" s="242"/>
      <c r="I483" s="242"/>
      <c r="J483" s="242"/>
    </row>
    <row r="484" spans="1:10" ht="25.5">
      <c r="A484" s="101">
        <v>5</v>
      </c>
      <c r="B484" s="108" t="s">
        <v>801</v>
      </c>
      <c r="C484" s="27" t="s">
        <v>802</v>
      </c>
      <c r="D484" s="27" t="s">
        <v>797</v>
      </c>
      <c r="E484" s="27"/>
      <c r="F484" s="104">
        <f t="shared" ref="F484:F498" si="46">SUM(G484:J484)</f>
        <v>60150</v>
      </c>
      <c r="G484" s="109">
        <v>14675</v>
      </c>
      <c r="H484" s="109">
        <v>15375</v>
      </c>
      <c r="I484" s="109">
        <v>15375</v>
      </c>
      <c r="J484" s="109">
        <v>14725</v>
      </c>
    </row>
    <row r="485" spans="1:10">
      <c r="A485" s="101">
        <v>6</v>
      </c>
      <c r="B485" s="108" t="s">
        <v>803</v>
      </c>
      <c r="C485" s="27" t="s">
        <v>804</v>
      </c>
      <c r="D485" s="27" t="s">
        <v>797</v>
      </c>
      <c r="E485" s="27"/>
      <c r="F485" s="104">
        <f t="shared" si="46"/>
        <v>3000</v>
      </c>
      <c r="G485" s="109">
        <v>750</v>
      </c>
      <c r="H485" s="109">
        <v>750</v>
      </c>
      <c r="I485" s="109">
        <v>750</v>
      </c>
      <c r="J485" s="109">
        <v>750</v>
      </c>
    </row>
    <row r="486" spans="1:10">
      <c r="A486" s="101">
        <v>7</v>
      </c>
      <c r="B486" s="108" t="s">
        <v>805</v>
      </c>
      <c r="C486" s="27" t="s">
        <v>806</v>
      </c>
      <c r="D486" s="27" t="s">
        <v>797</v>
      </c>
      <c r="E486" s="27"/>
      <c r="F486" s="104">
        <f t="shared" si="46"/>
        <v>750</v>
      </c>
      <c r="G486" s="109">
        <v>150</v>
      </c>
      <c r="H486" s="109">
        <v>225</v>
      </c>
      <c r="I486" s="109">
        <v>225</v>
      </c>
      <c r="J486" s="109">
        <v>150</v>
      </c>
    </row>
    <row r="487" spans="1:10">
      <c r="A487" s="101">
        <v>8</v>
      </c>
      <c r="B487" s="108" t="s">
        <v>807</v>
      </c>
      <c r="C487" s="27" t="s">
        <v>808</v>
      </c>
      <c r="D487" s="27" t="s">
        <v>797</v>
      </c>
      <c r="E487" s="27"/>
      <c r="F487" s="104">
        <f t="shared" si="46"/>
        <v>300</v>
      </c>
      <c r="G487" s="109">
        <v>100</v>
      </c>
      <c r="H487" s="109">
        <v>100</v>
      </c>
      <c r="I487" s="109">
        <v>100</v>
      </c>
      <c r="J487" s="109">
        <v>0</v>
      </c>
    </row>
    <row r="488" spans="1:10">
      <c r="A488" s="101">
        <v>9</v>
      </c>
      <c r="B488" s="108" t="s">
        <v>809</v>
      </c>
      <c r="C488" s="27" t="s">
        <v>810</v>
      </c>
      <c r="D488" s="27" t="s">
        <v>797</v>
      </c>
      <c r="E488" s="27"/>
      <c r="F488" s="104">
        <f t="shared" si="46"/>
        <v>45735</v>
      </c>
      <c r="G488" s="109">
        <v>11585</v>
      </c>
      <c r="H488" s="109">
        <v>11260</v>
      </c>
      <c r="I488" s="109">
        <v>11760</v>
      </c>
      <c r="J488" s="109">
        <v>11130</v>
      </c>
    </row>
    <row r="489" spans="1:10">
      <c r="A489" s="101">
        <v>10</v>
      </c>
      <c r="B489" s="108" t="s">
        <v>811</v>
      </c>
      <c r="C489" s="27" t="s">
        <v>812</v>
      </c>
      <c r="D489" s="27" t="s">
        <v>797</v>
      </c>
      <c r="E489" s="27"/>
      <c r="F489" s="104">
        <f t="shared" si="46"/>
        <v>3450</v>
      </c>
      <c r="G489" s="109">
        <v>788</v>
      </c>
      <c r="H489" s="109">
        <v>938</v>
      </c>
      <c r="I489" s="109">
        <v>937</v>
      </c>
      <c r="J489" s="109">
        <v>787</v>
      </c>
    </row>
    <row r="490" spans="1:10">
      <c r="A490" s="101">
        <v>11</v>
      </c>
      <c r="B490" s="108" t="s">
        <v>813</v>
      </c>
      <c r="C490" s="27" t="s">
        <v>814</v>
      </c>
      <c r="D490" s="27" t="s">
        <v>797</v>
      </c>
      <c r="E490" s="27"/>
      <c r="F490" s="104">
        <f t="shared" si="46"/>
        <v>6150</v>
      </c>
      <c r="G490" s="109">
        <v>1388</v>
      </c>
      <c r="H490" s="109">
        <v>1688</v>
      </c>
      <c r="I490" s="109">
        <v>1687</v>
      </c>
      <c r="J490" s="109">
        <v>1387</v>
      </c>
    </row>
    <row r="491" spans="1:10" ht="25.5">
      <c r="A491" s="101">
        <v>12</v>
      </c>
      <c r="B491" s="108" t="s">
        <v>815</v>
      </c>
      <c r="C491" s="27" t="s">
        <v>816</v>
      </c>
      <c r="D491" s="27" t="s">
        <v>797</v>
      </c>
      <c r="E491" s="27"/>
      <c r="F491" s="104">
        <f t="shared" si="46"/>
        <v>46900</v>
      </c>
      <c r="G491" s="109">
        <v>10275</v>
      </c>
      <c r="H491" s="109">
        <v>12575</v>
      </c>
      <c r="I491" s="109">
        <v>12475</v>
      </c>
      <c r="J491" s="109">
        <v>11575</v>
      </c>
    </row>
    <row r="492" spans="1:10" ht="25.5">
      <c r="A492" s="101">
        <v>13</v>
      </c>
      <c r="B492" s="108" t="s">
        <v>815</v>
      </c>
      <c r="C492" s="27" t="s">
        <v>817</v>
      </c>
      <c r="D492" s="27" t="s">
        <v>797</v>
      </c>
      <c r="E492" s="27"/>
      <c r="F492" s="104">
        <f t="shared" si="46"/>
        <v>48700</v>
      </c>
      <c r="G492" s="109">
        <v>12675</v>
      </c>
      <c r="H492" s="109">
        <v>11475</v>
      </c>
      <c r="I492" s="109">
        <v>11675</v>
      </c>
      <c r="J492" s="109">
        <v>12875</v>
      </c>
    </row>
    <row r="493" spans="1:10">
      <c r="A493" s="101">
        <v>14</v>
      </c>
      <c r="B493" s="27" t="s">
        <v>818</v>
      </c>
      <c r="C493" s="27" t="s">
        <v>819</v>
      </c>
      <c r="D493" s="27" t="s">
        <v>8</v>
      </c>
      <c r="E493" s="110"/>
      <c r="F493" s="111">
        <f t="shared" si="46"/>
        <v>5.35</v>
      </c>
      <c r="G493" s="110">
        <v>1.288</v>
      </c>
      <c r="H493" s="110">
        <v>1.3880000000000001</v>
      </c>
      <c r="I493" s="110">
        <v>1.3880000000000001</v>
      </c>
      <c r="J493" s="110">
        <v>1.286</v>
      </c>
    </row>
    <row r="494" spans="1:10">
      <c r="A494" s="101">
        <v>15</v>
      </c>
      <c r="B494" s="108" t="s">
        <v>818</v>
      </c>
      <c r="C494" s="27" t="s">
        <v>820</v>
      </c>
      <c r="D494" s="27" t="s">
        <v>8</v>
      </c>
      <c r="E494" s="110"/>
      <c r="F494" s="111">
        <f t="shared" si="46"/>
        <v>7.3</v>
      </c>
      <c r="G494" s="110">
        <v>1.75</v>
      </c>
      <c r="H494" s="110">
        <v>1.9</v>
      </c>
      <c r="I494" s="110">
        <v>1.9</v>
      </c>
      <c r="J494" s="110">
        <v>1.75</v>
      </c>
    </row>
    <row r="495" spans="1:10">
      <c r="A495" s="101">
        <v>16</v>
      </c>
      <c r="B495" s="108" t="s">
        <v>818</v>
      </c>
      <c r="C495" s="27" t="s">
        <v>821</v>
      </c>
      <c r="D495" s="27" t="s">
        <v>8</v>
      </c>
      <c r="E495" s="110"/>
      <c r="F495" s="111">
        <f t="shared" si="46"/>
        <v>1.5</v>
      </c>
      <c r="G495" s="110">
        <v>0.375</v>
      </c>
      <c r="H495" s="110">
        <v>0.375</v>
      </c>
      <c r="I495" s="110">
        <v>0.375</v>
      </c>
      <c r="J495" s="110">
        <v>0.375</v>
      </c>
    </row>
    <row r="496" spans="1:10">
      <c r="A496" s="101">
        <v>17</v>
      </c>
      <c r="B496" s="108" t="s">
        <v>822</v>
      </c>
      <c r="C496" s="27" t="s">
        <v>823</v>
      </c>
      <c r="D496" s="27" t="s">
        <v>797</v>
      </c>
      <c r="E496" s="107"/>
      <c r="F496" s="104">
        <f t="shared" si="46"/>
        <v>1830</v>
      </c>
      <c r="G496" s="107">
        <v>750</v>
      </c>
      <c r="H496" s="107">
        <v>200</v>
      </c>
      <c r="I496" s="107">
        <v>80</v>
      </c>
      <c r="J496" s="107">
        <v>800</v>
      </c>
    </row>
    <row r="497" spans="1:10">
      <c r="A497" s="101">
        <v>18</v>
      </c>
      <c r="B497" s="108" t="s">
        <v>822</v>
      </c>
      <c r="C497" s="27" t="s">
        <v>824</v>
      </c>
      <c r="D497" s="27" t="s">
        <v>797</v>
      </c>
      <c r="E497" s="107"/>
      <c r="F497" s="104">
        <f t="shared" si="46"/>
        <v>7150</v>
      </c>
      <c r="G497" s="107">
        <v>1930</v>
      </c>
      <c r="H497" s="107">
        <v>60</v>
      </c>
      <c r="I497" s="107">
        <v>530</v>
      </c>
      <c r="J497" s="107">
        <v>4630</v>
      </c>
    </row>
    <row r="498" spans="1:10">
      <c r="A498" s="101">
        <v>19</v>
      </c>
      <c r="B498" s="108" t="s">
        <v>825</v>
      </c>
      <c r="C498" s="27" t="s">
        <v>826</v>
      </c>
      <c r="D498" s="27" t="s">
        <v>797</v>
      </c>
      <c r="E498" s="27"/>
      <c r="F498" s="104">
        <f t="shared" si="46"/>
        <v>6400</v>
      </c>
      <c r="G498" s="109">
        <v>1832</v>
      </c>
      <c r="H498" s="109">
        <v>1972</v>
      </c>
      <c r="I498" s="109">
        <v>1556</v>
      </c>
      <c r="J498" s="109">
        <v>1040</v>
      </c>
    </row>
    <row r="499" spans="1:10" ht="15" customHeight="1">
      <c r="A499" s="241" t="s">
        <v>827</v>
      </c>
      <c r="B499" s="242"/>
      <c r="C499" s="242"/>
      <c r="D499" s="242"/>
      <c r="E499" s="242"/>
      <c r="F499" s="242"/>
      <c r="G499" s="242"/>
      <c r="H499" s="242"/>
      <c r="I499" s="242"/>
      <c r="J499" s="242"/>
    </row>
    <row r="500" spans="1:10" ht="25.5">
      <c r="A500" s="101">
        <v>21</v>
      </c>
      <c r="B500" s="108" t="s">
        <v>801</v>
      </c>
      <c r="C500" s="27" t="s">
        <v>828</v>
      </c>
      <c r="D500" s="27" t="s">
        <v>797</v>
      </c>
      <c r="E500" s="27"/>
      <c r="F500" s="36">
        <f t="shared" ref="F500:F505" si="47">SUM(G500:J500)</f>
        <v>37100</v>
      </c>
      <c r="G500" s="27">
        <v>9000</v>
      </c>
      <c r="H500" s="27">
        <v>9500</v>
      </c>
      <c r="I500" s="27">
        <v>9700</v>
      </c>
      <c r="J500" s="27">
        <v>8900</v>
      </c>
    </row>
    <row r="501" spans="1:10" ht="25.5">
      <c r="A501" s="101">
        <v>22</v>
      </c>
      <c r="B501" s="27" t="s">
        <v>809</v>
      </c>
      <c r="C501" s="27" t="s">
        <v>829</v>
      </c>
      <c r="D501" s="27" t="s">
        <v>797</v>
      </c>
      <c r="E501" s="27"/>
      <c r="F501" s="36">
        <f t="shared" si="47"/>
        <v>12800</v>
      </c>
      <c r="G501" s="27">
        <v>3150</v>
      </c>
      <c r="H501" s="27">
        <v>3650</v>
      </c>
      <c r="I501" s="27">
        <v>3050</v>
      </c>
      <c r="J501" s="27">
        <v>2950</v>
      </c>
    </row>
    <row r="502" spans="1:10">
      <c r="A502" s="101">
        <v>23</v>
      </c>
      <c r="B502" s="27" t="s">
        <v>815</v>
      </c>
      <c r="C502" s="27" t="s">
        <v>830</v>
      </c>
      <c r="D502" s="27" t="s">
        <v>797</v>
      </c>
      <c r="E502" s="27"/>
      <c r="F502" s="36">
        <f t="shared" si="47"/>
        <v>10050</v>
      </c>
      <c r="G502" s="27">
        <v>2550</v>
      </c>
      <c r="H502" s="27">
        <v>2600</v>
      </c>
      <c r="I502" s="27">
        <v>2600</v>
      </c>
      <c r="J502" s="27">
        <v>2300</v>
      </c>
    </row>
    <row r="503" spans="1:10">
      <c r="A503" s="101">
        <v>24</v>
      </c>
      <c r="B503" s="27" t="s">
        <v>818</v>
      </c>
      <c r="C503" s="27" t="s">
        <v>820</v>
      </c>
      <c r="D503" s="27" t="s">
        <v>797</v>
      </c>
      <c r="E503" s="27"/>
      <c r="F503" s="36">
        <f t="shared" si="47"/>
        <v>6150</v>
      </c>
      <c r="G503" s="27">
        <v>1400</v>
      </c>
      <c r="H503" s="27">
        <v>1650</v>
      </c>
      <c r="I503" s="27">
        <v>1650</v>
      </c>
      <c r="J503" s="27">
        <v>1450</v>
      </c>
    </row>
    <row r="504" spans="1:10">
      <c r="A504" s="101">
        <v>25</v>
      </c>
      <c r="B504" s="27" t="s">
        <v>822</v>
      </c>
      <c r="C504" s="27" t="s">
        <v>823</v>
      </c>
      <c r="D504" s="27" t="s">
        <v>797</v>
      </c>
      <c r="E504" s="27"/>
      <c r="F504" s="36">
        <f t="shared" si="47"/>
        <v>13400</v>
      </c>
      <c r="G504" s="27">
        <v>4050</v>
      </c>
      <c r="H504" s="27">
        <v>2150</v>
      </c>
      <c r="I504" s="27">
        <v>2900</v>
      </c>
      <c r="J504" s="27">
        <v>4300</v>
      </c>
    </row>
    <row r="505" spans="1:10" ht="25.5">
      <c r="A505" s="101">
        <v>26</v>
      </c>
      <c r="B505" s="27" t="s">
        <v>831</v>
      </c>
      <c r="C505" s="27" t="s">
        <v>832</v>
      </c>
      <c r="D505" s="27" t="s">
        <v>797</v>
      </c>
      <c r="E505" s="27"/>
      <c r="F505" s="36">
        <f t="shared" si="47"/>
        <v>1200</v>
      </c>
      <c r="G505" s="27">
        <v>400</v>
      </c>
      <c r="H505" s="27">
        <v>300</v>
      </c>
      <c r="I505" s="27">
        <v>300</v>
      </c>
      <c r="J505" s="27">
        <v>200</v>
      </c>
    </row>
    <row r="506" spans="1:10" ht="15.75">
      <c r="A506" s="246" t="s">
        <v>833</v>
      </c>
      <c r="B506" s="247"/>
      <c r="C506" s="247"/>
      <c r="D506" s="247"/>
      <c r="E506" s="247"/>
      <c r="F506" s="247"/>
      <c r="G506" s="247"/>
      <c r="H506" s="247"/>
      <c r="I506" s="247"/>
      <c r="J506" s="248"/>
    </row>
    <row r="507" spans="1:10" ht="15" customHeight="1">
      <c r="A507" s="241" t="s">
        <v>834</v>
      </c>
      <c r="B507" s="242"/>
      <c r="C507" s="242"/>
      <c r="D507" s="242"/>
      <c r="E507" s="242"/>
      <c r="F507" s="242"/>
      <c r="G507" s="242"/>
      <c r="H507" s="242"/>
      <c r="I507" s="242"/>
      <c r="J507" s="242"/>
    </row>
    <row r="508" spans="1:10">
      <c r="A508" s="50">
        <v>1</v>
      </c>
      <c r="B508" s="51" t="s">
        <v>877</v>
      </c>
      <c r="C508" s="50" t="s">
        <v>835</v>
      </c>
      <c r="D508" s="50" t="s">
        <v>8</v>
      </c>
      <c r="E508" s="50">
        <v>0</v>
      </c>
      <c r="F508" s="50">
        <v>0.48</v>
      </c>
      <c r="G508" s="50">
        <v>0.24</v>
      </c>
      <c r="H508" s="50"/>
      <c r="I508" s="50">
        <v>0.24</v>
      </c>
      <c r="J508" s="146"/>
    </row>
    <row r="509" spans="1:10">
      <c r="A509" s="50">
        <v>2</v>
      </c>
      <c r="B509" s="51" t="s">
        <v>878</v>
      </c>
      <c r="C509" s="50" t="s">
        <v>835</v>
      </c>
      <c r="D509" s="50" t="s">
        <v>8</v>
      </c>
      <c r="E509" s="50">
        <v>0</v>
      </c>
      <c r="F509" s="50">
        <v>0.88700000000000001</v>
      </c>
      <c r="G509" s="50">
        <v>0.47299999999999998</v>
      </c>
      <c r="H509" s="50"/>
      <c r="I509" s="50">
        <v>0.41399999999999998</v>
      </c>
      <c r="J509" s="146"/>
    </row>
    <row r="510" spans="1:10">
      <c r="A510" s="50">
        <v>3</v>
      </c>
      <c r="B510" s="51" t="s">
        <v>879</v>
      </c>
      <c r="C510" s="50" t="s">
        <v>835</v>
      </c>
      <c r="D510" s="50" t="s">
        <v>8</v>
      </c>
      <c r="E510" s="112">
        <v>0.83360000000000001</v>
      </c>
      <c r="F510" s="113">
        <v>0.13300000000000001</v>
      </c>
      <c r="G510" s="113">
        <v>0.13300000000000001</v>
      </c>
      <c r="H510" s="113"/>
      <c r="I510" s="113"/>
      <c r="J510" s="146"/>
    </row>
    <row r="511" spans="1:10">
      <c r="A511" s="113">
        <v>4</v>
      </c>
      <c r="B511" s="115" t="s">
        <v>880</v>
      </c>
      <c r="C511" s="113" t="s">
        <v>835</v>
      </c>
      <c r="D511" s="113" t="s">
        <v>8</v>
      </c>
      <c r="E511" s="113">
        <v>0</v>
      </c>
      <c r="F511" s="113">
        <v>0.37</v>
      </c>
      <c r="G511" s="113">
        <v>0.37</v>
      </c>
      <c r="H511" s="113"/>
      <c r="I511" s="113"/>
      <c r="J511" s="146"/>
    </row>
    <row r="512" spans="1:10">
      <c r="A512" s="113">
        <v>5</v>
      </c>
      <c r="B512" s="116" t="s">
        <v>881</v>
      </c>
      <c r="C512" s="113" t="s">
        <v>835</v>
      </c>
      <c r="D512" s="113" t="s">
        <v>8</v>
      </c>
      <c r="E512" s="113">
        <v>0</v>
      </c>
      <c r="F512" s="117">
        <v>1.1000000000000001</v>
      </c>
      <c r="G512" s="117">
        <v>1.1000000000000001</v>
      </c>
      <c r="H512" s="117"/>
      <c r="I512" s="117"/>
      <c r="J512" s="146"/>
    </row>
    <row r="513" spans="1:10">
      <c r="A513" s="113">
        <v>6</v>
      </c>
      <c r="B513" s="118" t="s">
        <v>836</v>
      </c>
      <c r="C513" s="118" t="s">
        <v>837</v>
      </c>
      <c r="D513" s="117" t="s">
        <v>8</v>
      </c>
      <c r="E513" s="117">
        <v>0</v>
      </c>
      <c r="F513" s="117">
        <v>0.15</v>
      </c>
      <c r="G513" s="117">
        <v>0.15</v>
      </c>
      <c r="H513" s="117"/>
      <c r="I513" s="117"/>
      <c r="J513" s="146"/>
    </row>
    <row r="514" spans="1:10">
      <c r="A514" s="113">
        <v>7</v>
      </c>
      <c r="B514" s="116" t="s">
        <v>838</v>
      </c>
      <c r="C514" s="119" t="s">
        <v>839</v>
      </c>
      <c r="D514" s="117" t="s">
        <v>8</v>
      </c>
      <c r="E514" s="117">
        <v>0</v>
      </c>
      <c r="F514" s="117">
        <v>0.1</v>
      </c>
      <c r="G514" s="117">
        <v>0.1</v>
      </c>
      <c r="H514" s="117"/>
      <c r="I514" s="117"/>
      <c r="J514" s="146"/>
    </row>
    <row r="515" spans="1:10">
      <c r="A515" s="241" t="s">
        <v>840</v>
      </c>
      <c r="B515" s="242"/>
      <c r="C515" s="242"/>
      <c r="D515" s="242"/>
      <c r="E515" s="242"/>
      <c r="F515" s="242"/>
      <c r="G515" s="242"/>
      <c r="H515" s="242"/>
      <c r="I515" s="242"/>
      <c r="J515" s="242"/>
    </row>
    <row r="516" spans="1:10">
      <c r="A516" s="113">
        <v>1</v>
      </c>
      <c r="B516" s="116" t="s">
        <v>841</v>
      </c>
      <c r="C516" s="116" t="s">
        <v>842</v>
      </c>
      <c r="D516" s="113" t="s">
        <v>8</v>
      </c>
      <c r="E516" s="113">
        <v>0</v>
      </c>
      <c r="F516" s="113">
        <v>1</v>
      </c>
      <c r="G516" s="113">
        <v>1</v>
      </c>
      <c r="H516" s="120"/>
      <c r="I516" s="120"/>
      <c r="J516" s="146"/>
    </row>
    <row r="517" spans="1:10">
      <c r="A517" s="121">
        <v>2</v>
      </c>
      <c r="B517" s="122" t="s">
        <v>843</v>
      </c>
      <c r="C517" s="123" t="s">
        <v>844</v>
      </c>
      <c r="D517" s="122" t="s">
        <v>8</v>
      </c>
      <c r="E517" s="122">
        <v>0</v>
      </c>
      <c r="F517" s="122">
        <v>0.74399999999999999</v>
      </c>
      <c r="G517" s="122">
        <v>0.74399999999999999</v>
      </c>
      <c r="H517" s="124"/>
      <c r="I517" s="124"/>
      <c r="J517" s="146"/>
    </row>
    <row r="518" spans="1:10">
      <c r="A518" s="241" t="s">
        <v>845</v>
      </c>
      <c r="B518" s="242"/>
      <c r="C518" s="242"/>
      <c r="D518" s="242"/>
      <c r="E518" s="242"/>
      <c r="F518" s="242"/>
      <c r="G518" s="242"/>
      <c r="H518" s="242"/>
      <c r="I518" s="242"/>
      <c r="J518" s="242"/>
    </row>
    <row r="519" spans="1:10">
      <c r="A519" s="113">
        <v>1</v>
      </c>
      <c r="B519" s="115" t="s">
        <v>870</v>
      </c>
      <c r="C519" s="113" t="s">
        <v>842</v>
      </c>
      <c r="D519" s="113" t="s">
        <v>8</v>
      </c>
      <c r="E519" s="113">
        <v>0</v>
      </c>
      <c r="F519" s="113">
        <v>0.7</v>
      </c>
      <c r="G519" s="113"/>
      <c r="H519" s="113">
        <v>0.7</v>
      </c>
      <c r="I519" s="120"/>
      <c r="J519" s="146"/>
    </row>
    <row r="520" spans="1:10">
      <c r="A520" s="113">
        <v>2</v>
      </c>
      <c r="B520" s="115" t="s">
        <v>871</v>
      </c>
      <c r="C520" s="113" t="s">
        <v>842</v>
      </c>
      <c r="D520" s="113" t="s">
        <v>8</v>
      </c>
      <c r="E520" s="113">
        <v>0.4</v>
      </c>
      <c r="F520" s="113">
        <v>0.3</v>
      </c>
      <c r="G520" s="120"/>
      <c r="H520" s="113">
        <v>0.3</v>
      </c>
      <c r="I520" s="120"/>
      <c r="J520" s="146"/>
    </row>
    <row r="521" spans="1:10">
      <c r="A521" s="113">
        <v>3</v>
      </c>
      <c r="B521" s="115" t="s">
        <v>872</v>
      </c>
      <c r="C521" s="113" t="s">
        <v>846</v>
      </c>
      <c r="D521" s="113" t="s">
        <v>8</v>
      </c>
      <c r="E521" s="113">
        <v>1</v>
      </c>
      <c r="F521" s="113">
        <v>0.98</v>
      </c>
      <c r="G521" s="120"/>
      <c r="H521" s="120"/>
      <c r="I521" s="120"/>
      <c r="J521" s="146"/>
    </row>
    <row r="522" spans="1:10">
      <c r="A522" s="113">
        <v>4</v>
      </c>
      <c r="B522" s="115" t="s">
        <v>873</v>
      </c>
      <c r="C522" s="113" t="s">
        <v>842</v>
      </c>
      <c r="D522" s="113" t="s">
        <v>8</v>
      </c>
      <c r="E522" s="113">
        <v>0</v>
      </c>
      <c r="F522" s="113">
        <v>1</v>
      </c>
      <c r="G522" s="113"/>
      <c r="H522" s="113">
        <v>1</v>
      </c>
      <c r="I522" s="120"/>
      <c r="J522" s="146"/>
    </row>
    <row r="523" spans="1:10">
      <c r="A523" s="113">
        <v>5</v>
      </c>
      <c r="B523" s="115" t="s">
        <v>874</v>
      </c>
      <c r="C523" s="113" t="s">
        <v>847</v>
      </c>
      <c r="D523" s="113" t="s">
        <v>8</v>
      </c>
      <c r="E523" s="113">
        <v>2.5</v>
      </c>
      <c r="F523" s="113">
        <v>0.97</v>
      </c>
      <c r="G523" s="120"/>
      <c r="H523" s="120"/>
      <c r="I523" s="120"/>
      <c r="J523" s="146"/>
    </row>
    <row r="524" spans="1:10">
      <c r="A524" s="113">
        <v>6</v>
      </c>
      <c r="B524" s="115" t="s">
        <v>875</v>
      </c>
      <c r="C524" s="113" t="s">
        <v>842</v>
      </c>
      <c r="D524" s="113" t="s">
        <v>8</v>
      </c>
      <c r="E524" s="113">
        <v>0</v>
      </c>
      <c r="F524" s="113">
        <v>0.3</v>
      </c>
      <c r="G524" s="113"/>
      <c r="H524" s="113">
        <v>0.3</v>
      </c>
      <c r="I524" s="120"/>
      <c r="J524" s="146"/>
    </row>
    <row r="525" spans="1:10">
      <c r="A525" s="113">
        <v>7</v>
      </c>
      <c r="B525" s="118" t="s">
        <v>876</v>
      </c>
      <c r="C525" s="113" t="s">
        <v>842</v>
      </c>
      <c r="D525" s="113" t="s">
        <v>8</v>
      </c>
      <c r="E525" s="113">
        <v>0</v>
      </c>
      <c r="F525" s="113">
        <v>0.3</v>
      </c>
      <c r="G525" s="120"/>
      <c r="H525" s="113">
        <v>0.3</v>
      </c>
      <c r="I525" s="120"/>
      <c r="J525" s="146"/>
    </row>
    <row r="526" spans="1:10">
      <c r="A526" s="241" t="s">
        <v>848</v>
      </c>
      <c r="B526" s="242"/>
      <c r="C526" s="242"/>
      <c r="D526" s="242"/>
      <c r="E526" s="242"/>
      <c r="F526" s="242"/>
      <c r="G526" s="242"/>
      <c r="H526" s="242"/>
      <c r="I526" s="242"/>
      <c r="J526" s="242"/>
    </row>
    <row r="527" spans="1:10">
      <c r="A527" s="125">
        <v>1</v>
      </c>
      <c r="B527" s="126" t="s">
        <v>882</v>
      </c>
      <c r="C527" s="127" t="s">
        <v>849</v>
      </c>
      <c r="D527" s="127" t="s">
        <v>8</v>
      </c>
      <c r="E527" s="128">
        <v>0</v>
      </c>
      <c r="F527" s="128">
        <v>4.2</v>
      </c>
      <c r="G527" s="128">
        <v>2.1</v>
      </c>
      <c r="H527" s="128"/>
      <c r="I527" s="128">
        <v>2.1</v>
      </c>
      <c r="J527" s="146"/>
    </row>
    <row r="528" spans="1:10">
      <c r="A528" s="125">
        <v>2</v>
      </c>
      <c r="B528" s="115" t="s">
        <v>883</v>
      </c>
      <c r="C528" s="130" t="s">
        <v>849</v>
      </c>
      <c r="D528" s="131" t="s">
        <v>8</v>
      </c>
      <c r="E528" s="128">
        <v>0</v>
      </c>
      <c r="F528" s="128">
        <v>7.06</v>
      </c>
      <c r="G528" s="132">
        <v>4</v>
      </c>
      <c r="H528" s="132"/>
      <c r="I528" s="132">
        <v>3.06</v>
      </c>
      <c r="J528" s="146"/>
    </row>
    <row r="529" spans="1:10">
      <c r="A529" s="125">
        <v>3</v>
      </c>
      <c r="B529" s="115" t="s">
        <v>884</v>
      </c>
      <c r="C529" s="113" t="s">
        <v>835</v>
      </c>
      <c r="D529" s="113" t="s">
        <v>8</v>
      </c>
      <c r="E529" s="132">
        <v>0</v>
      </c>
      <c r="F529" s="132">
        <v>2.54</v>
      </c>
      <c r="G529" s="132">
        <v>2.54</v>
      </c>
      <c r="H529" s="125"/>
      <c r="I529" s="125"/>
      <c r="J529" s="146"/>
    </row>
    <row r="530" spans="1:10">
      <c r="A530" s="125">
        <v>4</v>
      </c>
      <c r="B530" s="115" t="s">
        <v>885</v>
      </c>
      <c r="C530" s="113" t="s">
        <v>835</v>
      </c>
      <c r="D530" s="113" t="s">
        <v>8</v>
      </c>
      <c r="E530" s="132">
        <v>0</v>
      </c>
      <c r="F530" s="132">
        <v>0.495</v>
      </c>
      <c r="G530" s="132">
        <v>0.495</v>
      </c>
      <c r="H530" s="125"/>
      <c r="I530" s="125"/>
      <c r="J530" s="146"/>
    </row>
    <row r="531" spans="1:10">
      <c r="A531" s="125">
        <v>5</v>
      </c>
      <c r="B531" s="115" t="s">
        <v>886</v>
      </c>
      <c r="C531" s="113" t="s">
        <v>835</v>
      </c>
      <c r="D531" s="113" t="s">
        <v>8</v>
      </c>
      <c r="E531" s="132">
        <v>0</v>
      </c>
      <c r="F531" s="132">
        <v>1</v>
      </c>
      <c r="G531" s="132">
        <v>1.06</v>
      </c>
      <c r="H531" s="125"/>
      <c r="I531" s="125"/>
      <c r="J531" s="146"/>
    </row>
    <row r="532" spans="1:10">
      <c r="A532" s="125">
        <v>6</v>
      </c>
      <c r="B532" s="118" t="s">
        <v>887</v>
      </c>
      <c r="C532" s="117" t="s">
        <v>835</v>
      </c>
      <c r="D532" s="117" t="s">
        <v>8</v>
      </c>
      <c r="E532" s="133">
        <v>0</v>
      </c>
      <c r="F532" s="133">
        <v>2.8330000000000002</v>
      </c>
      <c r="G532" s="133">
        <v>2.8330000000000002</v>
      </c>
      <c r="H532" s="134"/>
      <c r="I532" s="134"/>
      <c r="J532" s="146"/>
    </row>
    <row r="533" spans="1:10">
      <c r="A533" s="241" t="s">
        <v>850</v>
      </c>
      <c r="B533" s="242"/>
      <c r="C533" s="242"/>
      <c r="D533" s="242"/>
      <c r="E533" s="242"/>
      <c r="F533" s="242"/>
      <c r="G533" s="242"/>
      <c r="H533" s="242"/>
      <c r="I533" s="242"/>
      <c r="J533" s="242"/>
    </row>
    <row r="534" spans="1:10">
      <c r="A534" s="125">
        <v>1</v>
      </c>
      <c r="B534" s="119" t="s">
        <v>851</v>
      </c>
      <c r="C534" s="116" t="s">
        <v>852</v>
      </c>
      <c r="D534" s="135" t="s">
        <v>8</v>
      </c>
      <c r="E534" s="129">
        <v>0</v>
      </c>
      <c r="F534" s="129">
        <v>2</v>
      </c>
      <c r="G534" s="136"/>
      <c r="H534" s="129">
        <v>2</v>
      </c>
      <c r="I534" s="136"/>
      <c r="J534" s="146"/>
    </row>
    <row r="535" spans="1:10">
      <c r="A535" s="241" t="s">
        <v>853</v>
      </c>
      <c r="B535" s="242"/>
      <c r="C535" s="242"/>
      <c r="D535" s="242"/>
      <c r="E535" s="242"/>
      <c r="F535" s="242"/>
      <c r="G535" s="242"/>
      <c r="H535" s="242"/>
      <c r="I535" s="242"/>
      <c r="J535" s="242"/>
    </row>
    <row r="536" spans="1:10">
      <c r="A536" s="129">
        <v>1</v>
      </c>
      <c r="B536" s="137" t="s">
        <v>854</v>
      </c>
      <c r="C536" s="138" t="s">
        <v>855</v>
      </c>
      <c r="D536" s="139" t="s">
        <v>74</v>
      </c>
      <c r="E536" s="129">
        <v>0</v>
      </c>
      <c r="F536" s="140">
        <v>180</v>
      </c>
      <c r="G536" s="129">
        <v>90</v>
      </c>
      <c r="H536" s="129">
        <v>90</v>
      </c>
      <c r="I536" s="136"/>
      <c r="J536" s="146"/>
    </row>
    <row r="537" spans="1:10">
      <c r="A537" s="125">
        <v>2</v>
      </c>
      <c r="B537" s="143" t="s">
        <v>856</v>
      </c>
      <c r="C537" s="138" t="s">
        <v>855</v>
      </c>
      <c r="D537" s="144" t="s">
        <v>74</v>
      </c>
      <c r="E537" s="129">
        <v>0</v>
      </c>
      <c r="F537" s="140">
        <v>180</v>
      </c>
      <c r="G537" s="129">
        <v>90</v>
      </c>
      <c r="H537" s="129">
        <v>90</v>
      </c>
      <c r="I537" s="136"/>
      <c r="J537" s="146"/>
    </row>
    <row r="538" spans="1:10">
      <c r="A538" s="125">
        <v>3</v>
      </c>
      <c r="B538" s="143" t="s">
        <v>857</v>
      </c>
      <c r="C538" s="138" t="s">
        <v>855</v>
      </c>
      <c r="D538" s="144" t="s">
        <v>74</v>
      </c>
      <c r="E538" s="129">
        <v>0</v>
      </c>
      <c r="F538" s="140">
        <v>180</v>
      </c>
      <c r="G538" s="129">
        <v>90</v>
      </c>
      <c r="H538" s="129">
        <v>90</v>
      </c>
      <c r="I538" s="136"/>
      <c r="J538" s="146"/>
    </row>
    <row r="539" spans="1:10">
      <c r="A539" s="125">
        <v>4</v>
      </c>
      <c r="B539" s="143" t="s">
        <v>858</v>
      </c>
      <c r="C539" s="138" t="s">
        <v>855</v>
      </c>
      <c r="D539" s="144" t="s">
        <v>74</v>
      </c>
      <c r="E539" s="129">
        <v>0</v>
      </c>
      <c r="F539" s="140">
        <v>180</v>
      </c>
      <c r="G539" s="129">
        <v>90</v>
      </c>
      <c r="H539" s="129">
        <v>90</v>
      </c>
      <c r="I539" s="136"/>
      <c r="J539" s="146"/>
    </row>
    <row r="540" spans="1:10">
      <c r="A540" s="125">
        <v>5</v>
      </c>
      <c r="B540" s="143" t="s">
        <v>859</v>
      </c>
      <c r="C540" s="138" t="s">
        <v>855</v>
      </c>
      <c r="D540" s="144" t="s">
        <v>74</v>
      </c>
      <c r="E540" s="129">
        <v>0</v>
      </c>
      <c r="F540" s="140">
        <v>180</v>
      </c>
      <c r="G540" s="129">
        <v>90</v>
      </c>
      <c r="H540" s="129">
        <v>90</v>
      </c>
      <c r="I540" s="136"/>
      <c r="J540" s="146"/>
    </row>
    <row r="541" spans="1:10">
      <c r="A541" s="125">
        <v>6</v>
      </c>
      <c r="B541" s="143" t="s">
        <v>860</v>
      </c>
      <c r="C541" s="138" t="s">
        <v>855</v>
      </c>
      <c r="D541" s="144" t="s">
        <v>74</v>
      </c>
      <c r="E541" s="129">
        <v>0</v>
      </c>
      <c r="F541" s="140">
        <v>180</v>
      </c>
      <c r="G541" s="129">
        <v>90</v>
      </c>
      <c r="H541" s="129">
        <v>90</v>
      </c>
      <c r="I541" s="136"/>
      <c r="J541" s="146"/>
    </row>
    <row r="542" spans="1:10">
      <c r="A542" s="125">
        <v>7</v>
      </c>
      <c r="B542" s="143" t="s">
        <v>861</v>
      </c>
      <c r="C542" s="138" t="s">
        <v>855</v>
      </c>
      <c r="D542" s="144" t="s">
        <v>74</v>
      </c>
      <c r="E542" s="129">
        <v>0</v>
      </c>
      <c r="F542" s="140">
        <v>180</v>
      </c>
      <c r="G542" s="129">
        <v>90</v>
      </c>
      <c r="H542" s="129">
        <v>90</v>
      </c>
      <c r="I542" s="136"/>
      <c r="J542" s="146"/>
    </row>
    <row r="543" spans="1:10">
      <c r="A543" s="125">
        <v>8</v>
      </c>
      <c r="B543" s="143" t="s">
        <v>862</v>
      </c>
      <c r="C543" s="138" t="s">
        <v>855</v>
      </c>
      <c r="D543" s="144" t="s">
        <v>74</v>
      </c>
      <c r="E543" s="129">
        <v>0</v>
      </c>
      <c r="F543" s="140">
        <v>180</v>
      </c>
      <c r="G543" s="129">
        <v>90</v>
      </c>
      <c r="H543" s="129">
        <v>90</v>
      </c>
      <c r="I543" s="136"/>
      <c r="J543" s="146"/>
    </row>
    <row r="544" spans="1:10">
      <c r="A544" s="241" t="s">
        <v>863</v>
      </c>
      <c r="B544" s="242"/>
      <c r="C544" s="242"/>
      <c r="D544" s="242"/>
      <c r="E544" s="242"/>
      <c r="F544" s="242"/>
      <c r="G544" s="242"/>
      <c r="H544" s="242"/>
      <c r="I544" s="242"/>
      <c r="J544" s="242"/>
    </row>
    <row r="545" spans="1:10">
      <c r="A545" s="132">
        <v>1</v>
      </c>
      <c r="B545" s="115" t="s">
        <v>864</v>
      </c>
      <c r="C545" s="115" t="s">
        <v>865</v>
      </c>
      <c r="D545" s="145" t="s">
        <v>74</v>
      </c>
      <c r="E545" s="128">
        <v>0</v>
      </c>
      <c r="F545" s="128">
        <v>650</v>
      </c>
      <c r="G545" s="128">
        <v>250</v>
      </c>
      <c r="H545" s="128">
        <v>250</v>
      </c>
      <c r="I545" s="128">
        <v>150</v>
      </c>
      <c r="J545" s="146"/>
    </row>
    <row r="546" spans="1:10">
      <c r="A546" s="132">
        <v>2</v>
      </c>
      <c r="B546" s="115" t="s">
        <v>864</v>
      </c>
      <c r="C546" s="115" t="s">
        <v>866</v>
      </c>
      <c r="D546" s="145" t="s">
        <v>74</v>
      </c>
      <c r="E546" s="132">
        <v>1300</v>
      </c>
      <c r="F546" s="132">
        <v>1400</v>
      </c>
      <c r="G546" s="132">
        <v>500</v>
      </c>
      <c r="H546" s="132">
        <v>500</v>
      </c>
      <c r="I546" s="132">
        <v>400</v>
      </c>
      <c r="J546" s="146"/>
    </row>
    <row r="547" spans="1:10">
      <c r="A547" s="132">
        <v>3</v>
      </c>
      <c r="B547" s="115" t="s">
        <v>864</v>
      </c>
      <c r="C547" s="115" t="s">
        <v>867</v>
      </c>
      <c r="D547" s="145" t="s">
        <v>74</v>
      </c>
      <c r="E547" s="132">
        <v>0</v>
      </c>
      <c r="F547" s="132">
        <v>400</v>
      </c>
      <c r="G547" s="132">
        <v>200</v>
      </c>
      <c r="H547" s="132">
        <v>200</v>
      </c>
      <c r="I547" s="132"/>
      <c r="J547" s="146"/>
    </row>
    <row r="548" spans="1:10">
      <c r="A548" s="132">
        <v>4</v>
      </c>
      <c r="B548" s="115" t="s">
        <v>864</v>
      </c>
      <c r="C548" s="115" t="s">
        <v>868</v>
      </c>
      <c r="D548" s="145" t="s">
        <v>74</v>
      </c>
      <c r="E548" s="132">
        <v>0</v>
      </c>
      <c r="F548" s="132">
        <v>2500</v>
      </c>
      <c r="G548" s="132">
        <v>1000</v>
      </c>
      <c r="H548" s="132">
        <v>1000</v>
      </c>
      <c r="I548" s="132">
        <v>500</v>
      </c>
      <c r="J548" s="146"/>
    </row>
    <row r="549" spans="1:10">
      <c r="A549" s="132">
        <v>5</v>
      </c>
      <c r="B549" s="115" t="s">
        <v>864</v>
      </c>
      <c r="C549" s="115" t="s">
        <v>869</v>
      </c>
      <c r="D549" s="145" t="s">
        <v>74</v>
      </c>
      <c r="E549" s="125">
        <v>20</v>
      </c>
      <c r="F549" s="132">
        <v>130</v>
      </c>
      <c r="G549" s="132">
        <v>130</v>
      </c>
      <c r="H549" s="132"/>
      <c r="I549" s="132"/>
      <c r="J549" s="146"/>
    </row>
    <row r="550" spans="1:10" ht="15.75">
      <c r="A550" s="246" t="s">
        <v>888</v>
      </c>
      <c r="B550" s="247"/>
      <c r="C550" s="247"/>
      <c r="D550" s="247"/>
      <c r="E550" s="247"/>
      <c r="F550" s="247"/>
      <c r="G550" s="247"/>
      <c r="H550" s="247"/>
      <c r="I550" s="247"/>
      <c r="J550" s="248"/>
    </row>
    <row r="551" spans="1:10" ht="15" customHeight="1">
      <c r="A551" s="241" t="s">
        <v>889</v>
      </c>
      <c r="B551" s="242"/>
      <c r="C551" s="242"/>
      <c r="D551" s="242"/>
      <c r="E551" s="242"/>
      <c r="F551" s="242"/>
      <c r="G551" s="242"/>
      <c r="H551" s="242"/>
      <c r="I551" s="242"/>
      <c r="J551" s="242"/>
    </row>
    <row r="552" spans="1:10">
      <c r="A552" s="147">
        <v>1</v>
      </c>
      <c r="B552" s="148" t="s">
        <v>890</v>
      </c>
      <c r="C552" s="148" t="s">
        <v>891</v>
      </c>
      <c r="D552" s="148" t="s">
        <v>15</v>
      </c>
      <c r="E552" s="147">
        <v>24</v>
      </c>
      <c r="F552" s="149">
        <f t="shared" ref="F552:F592" si="48">SUM(G552:J552)</f>
        <v>96</v>
      </c>
      <c r="G552" s="149">
        <f>32-24</f>
        <v>8</v>
      </c>
      <c r="H552" s="149">
        <v>24</v>
      </c>
      <c r="I552" s="149">
        <v>0</v>
      </c>
      <c r="J552" s="149">
        <v>64</v>
      </c>
    </row>
    <row r="553" spans="1:10">
      <c r="A553" s="147">
        <f t="shared" ref="A553:A592" si="49">A552+1</f>
        <v>2</v>
      </c>
      <c r="B553" s="148" t="s">
        <v>890</v>
      </c>
      <c r="C553" s="148" t="s">
        <v>892</v>
      </c>
      <c r="D553" s="148" t="s">
        <v>15</v>
      </c>
      <c r="E553" s="147">
        <v>8</v>
      </c>
      <c r="F553" s="149">
        <f t="shared" si="48"/>
        <v>2</v>
      </c>
      <c r="G553" s="149">
        <f>10-8</f>
        <v>2</v>
      </c>
      <c r="H553" s="149">
        <f>10-10</f>
        <v>0</v>
      </c>
      <c r="I553" s="149">
        <v>0</v>
      </c>
      <c r="J553" s="149">
        <v>0</v>
      </c>
    </row>
    <row r="554" spans="1:10">
      <c r="A554" s="147">
        <f t="shared" si="49"/>
        <v>3</v>
      </c>
      <c r="B554" s="148" t="s">
        <v>890</v>
      </c>
      <c r="C554" s="148" t="s">
        <v>893</v>
      </c>
      <c r="D554" s="148" t="s">
        <v>15</v>
      </c>
      <c r="E554" s="147">
        <v>0</v>
      </c>
      <c r="F554" s="149">
        <f t="shared" si="48"/>
        <v>18</v>
      </c>
      <c r="G554" s="149">
        <v>6</v>
      </c>
      <c r="H554" s="149">
        <v>6</v>
      </c>
      <c r="I554" s="149">
        <v>0</v>
      </c>
      <c r="J554" s="149">
        <v>6</v>
      </c>
    </row>
    <row r="555" spans="1:10">
      <c r="A555" s="147">
        <f t="shared" si="49"/>
        <v>4</v>
      </c>
      <c r="B555" s="148" t="s">
        <v>890</v>
      </c>
      <c r="C555" s="148" t="s">
        <v>894</v>
      </c>
      <c r="D555" s="148" t="s">
        <v>15</v>
      </c>
      <c r="E555" s="147">
        <v>0</v>
      </c>
      <c r="F555" s="149">
        <f t="shared" si="48"/>
        <v>18</v>
      </c>
      <c r="G555" s="149">
        <v>0</v>
      </c>
      <c r="H555" s="149">
        <v>8</v>
      </c>
      <c r="I555" s="149">
        <v>0</v>
      </c>
      <c r="J555" s="149">
        <v>10</v>
      </c>
    </row>
    <row r="556" spans="1:10">
      <c r="A556" s="147">
        <f t="shared" si="49"/>
        <v>5</v>
      </c>
      <c r="B556" s="148" t="s">
        <v>890</v>
      </c>
      <c r="C556" s="148" t="s">
        <v>895</v>
      </c>
      <c r="D556" s="148" t="s">
        <v>15</v>
      </c>
      <c r="E556" s="147">
        <v>30</v>
      </c>
      <c r="F556" s="149">
        <f t="shared" si="48"/>
        <v>8</v>
      </c>
      <c r="G556" s="149">
        <v>0</v>
      </c>
      <c r="H556" s="149">
        <v>4</v>
      </c>
      <c r="I556" s="149">
        <v>4</v>
      </c>
      <c r="J556" s="149">
        <v>0</v>
      </c>
    </row>
    <row r="557" spans="1:10">
      <c r="A557" s="147">
        <f t="shared" si="49"/>
        <v>6</v>
      </c>
      <c r="B557" s="148" t="s">
        <v>890</v>
      </c>
      <c r="C557" s="148" t="s">
        <v>896</v>
      </c>
      <c r="D557" s="148" t="s">
        <v>15</v>
      </c>
      <c r="E557" s="147">
        <v>0</v>
      </c>
      <c r="F557" s="149">
        <f t="shared" si="48"/>
        <v>4</v>
      </c>
      <c r="G557" s="149">
        <v>0</v>
      </c>
      <c r="H557" s="149">
        <v>0</v>
      </c>
      <c r="I557" s="149">
        <v>4</v>
      </c>
      <c r="J557" s="149">
        <v>0</v>
      </c>
    </row>
    <row r="558" spans="1:10">
      <c r="A558" s="147">
        <f t="shared" si="49"/>
        <v>7</v>
      </c>
      <c r="B558" s="148" t="s">
        <v>890</v>
      </c>
      <c r="C558" s="148" t="s">
        <v>897</v>
      </c>
      <c r="D558" s="148" t="s">
        <v>15</v>
      </c>
      <c r="E558" s="147">
        <v>0</v>
      </c>
      <c r="F558" s="149">
        <f t="shared" si="48"/>
        <v>26</v>
      </c>
      <c r="G558" s="149">
        <v>12</v>
      </c>
      <c r="H558" s="149">
        <v>10</v>
      </c>
      <c r="I558" s="149">
        <v>0</v>
      </c>
      <c r="J558" s="149">
        <v>4</v>
      </c>
    </row>
    <row r="559" spans="1:10">
      <c r="A559" s="147">
        <f t="shared" si="49"/>
        <v>8</v>
      </c>
      <c r="B559" s="148" t="s">
        <v>890</v>
      </c>
      <c r="C559" s="148" t="s">
        <v>898</v>
      </c>
      <c r="D559" s="148" t="s">
        <v>15</v>
      </c>
      <c r="E559" s="147">
        <v>0</v>
      </c>
      <c r="F559" s="149">
        <f t="shared" si="48"/>
        <v>2</v>
      </c>
      <c r="G559" s="149">
        <v>2</v>
      </c>
      <c r="H559" s="149">
        <v>0</v>
      </c>
      <c r="I559" s="149">
        <v>0</v>
      </c>
      <c r="J559" s="149">
        <v>0</v>
      </c>
    </row>
    <row r="560" spans="1:10">
      <c r="A560" s="147">
        <f t="shared" si="49"/>
        <v>9</v>
      </c>
      <c r="B560" s="148" t="s">
        <v>890</v>
      </c>
      <c r="C560" s="148" t="s">
        <v>899</v>
      </c>
      <c r="D560" s="148" t="s">
        <v>15</v>
      </c>
      <c r="E560" s="147">
        <v>0</v>
      </c>
      <c r="F560" s="149">
        <f t="shared" si="48"/>
        <v>4</v>
      </c>
      <c r="G560" s="147">
        <v>0</v>
      </c>
      <c r="H560" s="147">
        <v>0</v>
      </c>
      <c r="I560" s="149">
        <v>0</v>
      </c>
      <c r="J560" s="147">
        <v>4</v>
      </c>
    </row>
    <row r="561" spans="1:10">
      <c r="A561" s="147">
        <f t="shared" si="49"/>
        <v>10</v>
      </c>
      <c r="B561" s="148" t="s">
        <v>890</v>
      </c>
      <c r="C561" s="148" t="s">
        <v>900</v>
      </c>
      <c r="D561" s="148" t="s">
        <v>15</v>
      </c>
      <c r="E561" s="149">
        <v>0</v>
      </c>
      <c r="F561" s="148">
        <f t="shared" si="48"/>
        <v>176</v>
      </c>
      <c r="G561" s="147">
        <v>40</v>
      </c>
      <c r="H561" s="149">
        <v>44</v>
      </c>
      <c r="I561" s="147">
        <v>40</v>
      </c>
      <c r="J561" s="147">
        <v>52</v>
      </c>
    </row>
    <row r="562" spans="1:10">
      <c r="A562" s="147">
        <f t="shared" si="49"/>
        <v>11</v>
      </c>
      <c r="B562" s="148" t="s">
        <v>890</v>
      </c>
      <c r="C562" s="148" t="s">
        <v>901</v>
      </c>
      <c r="D562" s="148" t="s">
        <v>15</v>
      </c>
      <c r="E562" s="149">
        <v>16</v>
      </c>
      <c r="F562" s="148">
        <f t="shared" si="48"/>
        <v>20</v>
      </c>
      <c r="G562" s="147">
        <v>0</v>
      </c>
      <c r="H562" s="149">
        <v>0</v>
      </c>
      <c r="I562" s="147">
        <v>8</v>
      </c>
      <c r="J562" s="147">
        <v>12</v>
      </c>
    </row>
    <row r="563" spans="1:10">
      <c r="A563" s="147">
        <f t="shared" si="49"/>
        <v>12</v>
      </c>
      <c r="B563" s="148" t="s">
        <v>890</v>
      </c>
      <c r="C563" s="148" t="s">
        <v>902</v>
      </c>
      <c r="D563" s="148" t="s">
        <v>15</v>
      </c>
      <c r="E563" s="147">
        <v>20</v>
      </c>
      <c r="F563" s="148">
        <f t="shared" si="48"/>
        <v>32</v>
      </c>
      <c r="G563" s="147">
        <v>12</v>
      </c>
      <c r="H563" s="149">
        <v>0</v>
      </c>
      <c r="I563" s="147">
        <v>16</v>
      </c>
      <c r="J563" s="147">
        <v>4</v>
      </c>
    </row>
    <row r="564" spans="1:10">
      <c r="A564" s="147">
        <f t="shared" si="49"/>
        <v>13</v>
      </c>
      <c r="B564" s="148" t="s">
        <v>890</v>
      </c>
      <c r="C564" s="148" t="s">
        <v>903</v>
      </c>
      <c r="D564" s="148" t="s">
        <v>15</v>
      </c>
      <c r="E564" s="147">
        <v>0</v>
      </c>
      <c r="F564" s="148">
        <f t="shared" si="48"/>
        <v>12</v>
      </c>
      <c r="G564" s="147">
        <v>4</v>
      </c>
      <c r="H564" s="147">
        <v>0</v>
      </c>
      <c r="I564" s="147" t="s">
        <v>904</v>
      </c>
      <c r="J564" s="147">
        <v>8</v>
      </c>
    </row>
    <row r="565" spans="1:10">
      <c r="A565" s="147">
        <f t="shared" si="49"/>
        <v>14</v>
      </c>
      <c r="B565" s="148" t="s">
        <v>890</v>
      </c>
      <c r="C565" s="148" t="s">
        <v>905</v>
      </c>
      <c r="D565" s="148" t="s">
        <v>15</v>
      </c>
      <c r="E565" s="147">
        <v>56</v>
      </c>
      <c r="F565" s="149">
        <f t="shared" si="48"/>
        <v>132</v>
      </c>
      <c r="G565" s="147">
        <v>44</v>
      </c>
      <c r="H565" s="149">
        <v>36</v>
      </c>
      <c r="I565" s="147">
        <v>8</v>
      </c>
      <c r="J565" s="147">
        <v>44</v>
      </c>
    </row>
    <row r="566" spans="1:10">
      <c r="A566" s="147">
        <f t="shared" si="49"/>
        <v>15</v>
      </c>
      <c r="B566" s="148" t="s">
        <v>890</v>
      </c>
      <c r="C566" s="148" t="s">
        <v>906</v>
      </c>
      <c r="D566" s="148" t="s">
        <v>15</v>
      </c>
      <c r="E566" s="147">
        <v>0</v>
      </c>
      <c r="F566" s="149">
        <f t="shared" si="48"/>
        <v>12</v>
      </c>
      <c r="G566" s="147">
        <v>0</v>
      </c>
      <c r="H566" s="149">
        <v>4</v>
      </c>
      <c r="I566" s="147">
        <v>4</v>
      </c>
      <c r="J566" s="147">
        <v>4</v>
      </c>
    </row>
    <row r="567" spans="1:10">
      <c r="A567" s="147">
        <f t="shared" si="49"/>
        <v>16</v>
      </c>
      <c r="B567" s="148" t="s">
        <v>890</v>
      </c>
      <c r="C567" s="148" t="s">
        <v>907</v>
      </c>
      <c r="D567" s="148" t="s">
        <v>15</v>
      </c>
      <c r="E567" s="147">
        <v>0</v>
      </c>
      <c r="F567" s="149">
        <f t="shared" si="48"/>
        <v>4</v>
      </c>
      <c r="G567" s="147">
        <v>0</v>
      </c>
      <c r="H567" s="149">
        <v>0</v>
      </c>
      <c r="I567" s="147">
        <v>4</v>
      </c>
      <c r="J567" s="147">
        <v>0</v>
      </c>
    </row>
    <row r="568" spans="1:10">
      <c r="A568" s="147">
        <f t="shared" si="49"/>
        <v>17</v>
      </c>
      <c r="B568" s="148" t="s">
        <v>890</v>
      </c>
      <c r="C568" s="148" t="s">
        <v>908</v>
      </c>
      <c r="D568" s="148" t="s">
        <v>15</v>
      </c>
      <c r="E568" s="147">
        <v>0</v>
      </c>
      <c r="F568" s="148">
        <f t="shared" si="48"/>
        <v>12</v>
      </c>
      <c r="G568" s="147">
        <v>8</v>
      </c>
      <c r="H568" s="147">
        <v>0</v>
      </c>
      <c r="I568" s="147">
        <v>0</v>
      </c>
      <c r="J568" s="147">
        <v>4</v>
      </c>
    </row>
    <row r="569" spans="1:10">
      <c r="A569" s="147">
        <f t="shared" si="49"/>
        <v>18</v>
      </c>
      <c r="B569" s="148" t="s">
        <v>890</v>
      </c>
      <c r="C569" s="148" t="s">
        <v>909</v>
      </c>
      <c r="D569" s="148" t="s">
        <v>15</v>
      </c>
      <c r="E569" s="147">
        <v>0</v>
      </c>
      <c r="F569" s="148">
        <f t="shared" si="48"/>
        <v>8</v>
      </c>
      <c r="G569" s="149">
        <v>4</v>
      </c>
      <c r="H569" s="149">
        <v>0</v>
      </c>
      <c r="I569" s="149">
        <v>0</v>
      </c>
      <c r="J569" s="149">
        <v>4</v>
      </c>
    </row>
    <row r="570" spans="1:10">
      <c r="A570" s="147">
        <f t="shared" si="49"/>
        <v>19</v>
      </c>
      <c r="B570" s="148" t="s">
        <v>890</v>
      </c>
      <c r="C570" s="148" t="s">
        <v>910</v>
      </c>
      <c r="D570" s="148" t="s">
        <v>15</v>
      </c>
      <c r="E570" s="147">
        <v>34</v>
      </c>
      <c r="F570" s="149">
        <f t="shared" si="48"/>
        <v>20</v>
      </c>
      <c r="G570" s="147">
        <v>0</v>
      </c>
      <c r="H570" s="149">
        <v>10</v>
      </c>
      <c r="I570" s="149">
        <v>10</v>
      </c>
      <c r="J570" s="149">
        <v>0</v>
      </c>
    </row>
    <row r="571" spans="1:10">
      <c r="A571" s="147">
        <f t="shared" si="49"/>
        <v>20</v>
      </c>
      <c r="B571" s="148" t="s">
        <v>890</v>
      </c>
      <c r="C571" s="148" t="s">
        <v>911</v>
      </c>
      <c r="D571" s="148" t="s">
        <v>15</v>
      </c>
      <c r="E571" s="147">
        <f>172</f>
        <v>172</v>
      </c>
      <c r="F571" s="149">
        <f t="shared" si="48"/>
        <v>156</v>
      </c>
      <c r="G571" s="149">
        <v>39</v>
      </c>
      <c r="H571" s="149">
        <v>78</v>
      </c>
      <c r="I571" s="149">
        <v>39</v>
      </c>
      <c r="J571" s="149">
        <v>0</v>
      </c>
    </row>
    <row r="572" spans="1:10">
      <c r="A572" s="147">
        <f t="shared" si="49"/>
        <v>21</v>
      </c>
      <c r="B572" s="148" t="s">
        <v>890</v>
      </c>
      <c r="C572" s="148" t="s">
        <v>912</v>
      </c>
      <c r="D572" s="148" t="s">
        <v>15</v>
      </c>
      <c r="E572" s="147">
        <v>0</v>
      </c>
      <c r="F572" s="149">
        <f t="shared" si="48"/>
        <v>4</v>
      </c>
      <c r="G572" s="149">
        <v>0</v>
      </c>
      <c r="H572" s="149">
        <v>0</v>
      </c>
      <c r="I572" s="149">
        <v>4</v>
      </c>
      <c r="J572" s="149">
        <v>0</v>
      </c>
    </row>
    <row r="573" spans="1:10">
      <c r="A573" s="147">
        <f t="shared" si="49"/>
        <v>22</v>
      </c>
      <c r="B573" s="148" t="s">
        <v>890</v>
      </c>
      <c r="C573" s="148" t="s">
        <v>913</v>
      </c>
      <c r="D573" s="148" t="s">
        <v>15</v>
      </c>
      <c r="E573" s="147">
        <v>0</v>
      </c>
      <c r="F573" s="149">
        <f t="shared" si="48"/>
        <v>48</v>
      </c>
      <c r="G573" s="147">
        <v>16</v>
      </c>
      <c r="H573" s="147">
        <v>4</v>
      </c>
      <c r="I573" s="147">
        <v>8</v>
      </c>
      <c r="J573" s="147">
        <v>20</v>
      </c>
    </row>
    <row r="574" spans="1:10">
      <c r="A574" s="147">
        <f t="shared" si="49"/>
        <v>23</v>
      </c>
      <c r="B574" s="148" t="s">
        <v>890</v>
      </c>
      <c r="C574" s="148" t="s">
        <v>914</v>
      </c>
      <c r="D574" s="148" t="s">
        <v>15</v>
      </c>
      <c r="E574" s="147">
        <v>12</v>
      </c>
      <c r="F574" s="149">
        <f t="shared" si="48"/>
        <v>4</v>
      </c>
      <c r="G574" s="149">
        <v>4</v>
      </c>
      <c r="H574" s="149">
        <v>0</v>
      </c>
      <c r="I574" s="149">
        <v>0</v>
      </c>
      <c r="J574" s="149"/>
    </row>
    <row r="575" spans="1:10">
      <c r="A575" s="147">
        <f t="shared" si="49"/>
        <v>24</v>
      </c>
      <c r="B575" s="148" t="s">
        <v>890</v>
      </c>
      <c r="C575" s="148" t="s">
        <v>915</v>
      </c>
      <c r="D575" s="148" t="s">
        <v>15</v>
      </c>
      <c r="E575" s="147">
        <v>74</v>
      </c>
      <c r="F575" s="149">
        <f t="shared" si="48"/>
        <v>178</v>
      </c>
      <c r="G575" s="149">
        <v>64</v>
      </c>
      <c r="H575" s="149">
        <v>57</v>
      </c>
      <c r="I575" s="149">
        <v>57</v>
      </c>
      <c r="J575" s="149">
        <v>0</v>
      </c>
    </row>
    <row r="576" spans="1:10">
      <c r="A576" s="147">
        <f t="shared" si="49"/>
        <v>25</v>
      </c>
      <c r="B576" s="148" t="s">
        <v>890</v>
      </c>
      <c r="C576" s="148" t="s">
        <v>916</v>
      </c>
      <c r="D576" s="148" t="s">
        <v>15</v>
      </c>
      <c r="E576" s="147">
        <v>0</v>
      </c>
      <c r="F576" s="149">
        <f t="shared" si="48"/>
        <v>4</v>
      </c>
      <c r="G576" s="149">
        <v>0</v>
      </c>
      <c r="H576" s="149">
        <v>0</v>
      </c>
      <c r="I576" s="149">
        <v>4</v>
      </c>
      <c r="J576" s="149">
        <v>0</v>
      </c>
    </row>
    <row r="577" spans="1:10">
      <c r="A577" s="147">
        <f t="shared" si="49"/>
        <v>26</v>
      </c>
      <c r="B577" s="148" t="s">
        <v>890</v>
      </c>
      <c r="C577" s="148" t="s">
        <v>917</v>
      </c>
      <c r="D577" s="148" t="s">
        <v>15</v>
      </c>
      <c r="E577" s="147">
        <v>0</v>
      </c>
      <c r="F577" s="149">
        <f t="shared" si="48"/>
        <v>4</v>
      </c>
      <c r="G577" s="149">
        <v>0</v>
      </c>
      <c r="H577" s="149">
        <v>0</v>
      </c>
      <c r="I577" s="149">
        <v>4</v>
      </c>
      <c r="J577" s="149">
        <v>0</v>
      </c>
    </row>
    <row r="578" spans="1:10">
      <c r="A578" s="147">
        <f t="shared" si="49"/>
        <v>27</v>
      </c>
      <c r="B578" s="148" t="s">
        <v>890</v>
      </c>
      <c r="C578" s="148" t="s">
        <v>918</v>
      </c>
      <c r="D578" s="148" t="s">
        <v>15</v>
      </c>
      <c r="E578" s="147">
        <v>0</v>
      </c>
      <c r="F578" s="149">
        <f t="shared" si="48"/>
        <v>4</v>
      </c>
      <c r="G578" s="149">
        <v>4</v>
      </c>
      <c r="H578" s="149">
        <v>0</v>
      </c>
      <c r="I578" s="149">
        <v>0</v>
      </c>
      <c r="J578" s="149">
        <v>0</v>
      </c>
    </row>
    <row r="579" spans="1:10">
      <c r="A579" s="147">
        <f t="shared" si="49"/>
        <v>28</v>
      </c>
      <c r="B579" s="148" t="s">
        <v>890</v>
      </c>
      <c r="C579" s="148" t="s">
        <v>919</v>
      </c>
      <c r="D579" s="148" t="s">
        <v>15</v>
      </c>
      <c r="E579" s="147">
        <v>24</v>
      </c>
      <c r="F579" s="149">
        <f t="shared" si="48"/>
        <v>84</v>
      </c>
      <c r="G579" s="147">
        <v>20</v>
      </c>
      <c r="H579" s="147">
        <v>40</v>
      </c>
      <c r="I579" s="147">
        <v>20</v>
      </c>
      <c r="J579" s="147">
        <v>4</v>
      </c>
    </row>
    <row r="580" spans="1:10">
      <c r="A580" s="147">
        <f t="shared" si="49"/>
        <v>29</v>
      </c>
      <c r="B580" s="148" t="s">
        <v>890</v>
      </c>
      <c r="C580" s="148" t="s">
        <v>920</v>
      </c>
      <c r="D580" s="148" t="s">
        <v>15</v>
      </c>
      <c r="E580" s="147">
        <v>4</v>
      </c>
      <c r="F580" s="149">
        <f t="shared" si="48"/>
        <v>8</v>
      </c>
      <c r="G580" s="149">
        <v>4</v>
      </c>
      <c r="H580" s="149">
        <v>0</v>
      </c>
      <c r="I580" s="149">
        <v>0</v>
      </c>
      <c r="J580" s="149">
        <v>4</v>
      </c>
    </row>
    <row r="581" spans="1:10">
      <c r="A581" s="147">
        <f t="shared" si="49"/>
        <v>30</v>
      </c>
      <c r="B581" s="148" t="s">
        <v>890</v>
      </c>
      <c r="C581" s="148" t="s">
        <v>921</v>
      </c>
      <c r="D581" s="148" t="s">
        <v>15</v>
      </c>
      <c r="E581" s="147">
        <v>4</v>
      </c>
      <c r="F581" s="149">
        <f t="shared" si="48"/>
        <v>12</v>
      </c>
      <c r="G581" s="149">
        <v>6</v>
      </c>
      <c r="H581" s="149">
        <v>6</v>
      </c>
      <c r="I581" s="149">
        <v>0</v>
      </c>
      <c r="J581" s="149">
        <v>0</v>
      </c>
    </row>
    <row r="582" spans="1:10">
      <c r="A582" s="147">
        <f t="shared" si="49"/>
        <v>31</v>
      </c>
      <c r="B582" s="148" t="s">
        <v>890</v>
      </c>
      <c r="C582" s="150" t="s">
        <v>922</v>
      </c>
      <c r="D582" s="148" t="s">
        <v>15</v>
      </c>
      <c r="E582" s="147">
        <v>0</v>
      </c>
      <c r="F582" s="149">
        <f t="shared" si="48"/>
        <v>4</v>
      </c>
      <c r="G582" s="149">
        <v>2</v>
      </c>
      <c r="H582" s="149">
        <v>0</v>
      </c>
      <c r="I582" s="149">
        <v>0</v>
      </c>
      <c r="J582" s="149">
        <v>2</v>
      </c>
    </row>
    <row r="583" spans="1:10">
      <c r="A583" s="147">
        <f t="shared" si="49"/>
        <v>32</v>
      </c>
      <c r="B583" s="148" t="s">
        <v>890</v>
      </c>
      <c r="C583" s="148" t="s">
        <v>923</v>
      </c>
      <c r="D583" s="148" t="s">
        <v>15</v>
      </c>
      <c r="E583" s="147">
        <v>78</v>
      </c>
      <c r="F583" s="149">
        <f t="shared" si="48"/>
        <v>68</v>
      </c>
      <c r="G583" s="147"/>
      <c r="H583" s="149">
        <v>30</v>
      </c>
      <c r="I583" s="149">
        <v>28</v>
      </c>
      <c r="J583" s="149">
        <v>10</v>
      </c>
    </row>
    <row r="584" spans="1:10">
      <c r="A584" s="147">
        <f t="shared" si="49"/>
        <v>33</v>
      </c>
      <c r="B584" s="148" t="s">
        <v>890</v>
      </c>
      <c r="C584" s="148" t="s">
        <v>924</v>
      </c>
      <c r="D584" s="148" t="s">
        <v>15</v>
      </c>
      <c r="E584" s="147">
        <v>0</v>
      </c>
      <c r="F584" s="149">
        <f t="shared" si="48"/>
        <v>2</v>
      </c>
      <c r="G584" s="147">
        <v>0</v>
      </c>
      <c r="H584" s="147">
        <v>0</v>
      </c>
      <c r="I584" s="147">
        <v>2</v>
      </c>
      <c r="J584" s="147">
        <v>0</v>
      </c>
    </row>
    <row r="585" spans="1:10">
      <c r="A585" s="147">
        <f t="shared" si="49"/>
        <v>34</v>
      </c>
      <c r="B585" s="148" t="s">
        <v>890</v>
      </c>
      <c r="C585" s="148" t="s">
        <v>925</v>
      </c>
      <c r="D585" s="148" t="s">
        <v>15</v>
      </c>
      <c r="E585" s="147">
        <v>77</v>
      </c>
      <c r="F585" s="149">
        <f t="shared" si="48"/>
        <v>153</v>
      </c>
      <c r="G585" s="149">
        <v>46</v>
      </c>
      <c r="H585" s="149">
        <v>52</v>
      </c>
      <c r="I585" s="149">
        <v>30</v>
      </c>
      <c r="J585" s="149">
        <v>25</v>
      </c>
    </row>
    <row r="586" spans="1:10">
      <c r="A586" s="147">
        <f t="shared" si="49"/>
        <v>35</v>
      </c>
      <c r="B586" s="148" t="s">
        <v>890</v>
      </c>
      <c r="C586" s="148" t="s">
        <v>926</v>
      </c>
      <c r="D586" s="148" t="s">
        <v>15</v>
      </c>
      <c r="E586" s="147">
        <v>48</v>
      </c>
      <c r="F586" s="149">
        <f t="shared" si="48"/>
        <v>124</v>
      </c>
      <c r="G586" s="147">
        <v>60</v>
      </c>
      <c r="H586" s="149">
        <v>30</v>
      </c>
      <c r="I586" s="147">
        <v>34</v>
      </c>
      <c r="J586" s="147">
        <v>0</v>
      </c>
    </row>
    <row r="587" spans="1:10">
      <c r="A587" s="147">
        <f t="shared" si="49"/>
        <v>36</v>
      </c>
      <c r="B587" s="148" t="s">
        <v>890</v>
      </c>
      <c r="C587" s="148" t="s">
        <v>927</v>
      </c>
      <c r="D587" s="148" t="s">
        <v>15</v>
      </c>
      <c r="E587" s="147">
        <v>4</v>
      </c>
      <c r="F587" s="149">
        <f t="shared" si="48"/>
        <v>58</v>
      </c>
      <c r="G587" s="147">
        <v>12</v>
      </c>
      <c r="H587" s="149">
        <v>30</v>
      </c>
      <c r="I587" s="149">
        <v>0</v>
      </c>
      <c r="J587" s="149">
        <v>16</v>
      </c>
    </row>
    <row r="588" spans="1:10">
      <c r="A588" s="147">
        <f t="shared" si="49"/>
        <v>37</v>
      </c>
      <c r="B588" s="148" t="s">
        <v>890</v>
      </c>
      <c r="C588" s="148" t="s">
        <v>928</v>
      </c>
      <c r="D588" s="148" t="s">
        <v>15</v>
      </c>
      <c r="E588" s="149">
        <f>306</f>
        <v>306</v>
      </c>
      <c r="F588" s="149">
        <f t="shared" si="48"/>
        <v>482</v>
      </c>
      <c r="G588" s="149">
        <v>60</v>
      </c>
      <c r="H588" s="149">
        <v>252</v>
      </c>
      <c r="I588" s="149">
        <v>120</v>
      </c>
      <c r="J588" s="149">
        <v>50</v>
      </c>
    </row>
    <row r="589" spans="1:10">
      <c r="A589" s="147">
        <f t="shared" si="49"/>
        <v>38</v>
      </c>
      <c r="B589" s="148" t="s">
        <v>890</v>
      </c>
      <c r="C589" s="148" t="s">
        <v>929</v>
      </c>
      <c r="D589" s="148" t="s">
        <v>15</v>
      </c>
      <c r="E589" s="149">
        <v>0</v>
      </c>
      <c r="F589" s="149">
        <f t="shared" si="48"/>
        <v>6</v>
      </c>
      <c r="G589" s="149">
        <v>2</v>
      </c>
      <c r="H589" s="149">
        <v>0</v>
      </c>
      <c r="I589" s="149">
        <v>0</v>
      </c>
      <c r="J589" s="149">
        <v>4</v>
      </c>
    </row>
    <row r="590" spans="1:10">
      <c r="A590" s="147">
        <f t="shared" si="49"/>
        <v>39</v>
      </c>
      <c r="B590" s="148" t="s">
        <v>890</v>
      </c>
      <c r="C590" s="148" t="s">
        <v>930</v>
      </c>
      <c r="D590" s="148" t="s">
        <v>15</v>
      </c>
      <c r="E590" s="147">
        <v>23</v>
      </c>
      <c r="F590" s="149">
        <f t="shared" si="48"/>
        <v>157</v>
      </c>
      <c r="G590" s="147">
        <v>21</v>
      </c>
      <c r="H590" s="149">
        <v>56</v>
      </c>
      <c r="I590" s="149">
        <v>30</v>
      </c>
      <c r="J590" s="149">
        <v>50</v>
      </c>
    </row>
    <row r="591" spans="1:10">
      <c r="A591" s="147">
        <f t="shared" si="49"/>
        <v>40</v>
      </c>
      <c r="B591" s="148" t="s">
        <v>890</v>
      </c>
      <c r="C591" s="148" t="s">
        <v>931</v>
      </c>
      <c r="D591" s="148" t="s">
        <v>15</v>
      </c>
      <c r="E591" s="147">
        <v>4</v>
      </c>
      <c r="F591" s="148">
        <f t="shared" si="48"/>
        <v>12</v>
      </c>
      <c r="G591" s="147">
        <v>0</v>
      </c>
      <c r="H591" s="147"/>
      <c r="I591" s="147">
        <v>0</v>
      </c>
      <c r="J591" s="147">
        <v>12</v>
      </c>
    </row>
    <row r="592" spans="1:10">
      <c r="A592" s="147">
        <f t="shared" si="49"/>
        <v>41</v>
      </c>
      <c r="B592" s="148" t="s">
        <v>890</v>
      </c>
      <c r="C592" s="148" t="s">
        <v>932</v>
      </c>
      <c r="D592" s="148" t="s">
        <v>15</v>
      </c>
      <c r="E592" s="147">
        <v>0</v>
      </c>
      <c r="F592" s="149">
        <f t="shared" si="48"/>
        <v>10</v>
      </c>
      <c r="G592" s="149">
        <v>10</v>
      </c>
      <c r="H592" s="149">
        <f>6-6</f>
        <v>0</v>
      </c>
      <c r="I592" s="149"/>
      <c r="J592" s="149">
        <v>0</v>
      </c>
    </row>
    <row r="593" spans="1:10" ht="15" customHeight="1">
      <c r="A593" s="241" t="s">
        <v>933</v>
      </c>
      <c r="B593" s="242"/>
      <c r="C593" s="242"/>
      <c r="D593" s="242"/>
      <c r="E593" s="242"/>
      <c r="F593" s="242"/>
      <c r="G593" s="242"/>
      <c r="H593" s="242"/>
      <c r="I593" s="242"/>
      <c r="J593" s="242"/>
    </row>
    <row r="594" spans="1:10">
      <c r="A594" s="147">
        <v>1</v>
      </c>
      <c r="B594" s="148" t="s">
        <v>934</v>
      </c>
      <c r="C594" s="148" t="s">
        <v>935</v>
      </c>
      <c r="D594" s="148" t="s">
        <v>15</v>
      </c>
      <c r="E594" s="147">
        <v>26</v>
      </c>
      <c r="F594" s="148">
        <f t="shared" ref="F594:F600" si="50">SUM(G594:J594)</f>
        <v>65</v>
      </c>
      <c r="G594" s="147">
        <v>20</v>
      </c>
      <c r="H594" s="149">
        <v>20</v>
      </c>
      <c r="I594" s="147">
        <v>20</v>
      </c>
      <c r="J594" s="147">
        <v>5</v>
      </c>
    </row>
    <row r="595" spans="1:10">
      <c r="A595" s="147">
        <f t="shared" ref="A595:A600" si="51">A594+1</f>
        <v>2</v>
      </c>
      <c r="B595" s="148" t="s">
        <v>934</v>
      </c>
      <c r="C595" s="148" t="s">
        <v>936</v>
      </c>
      <c r="D595" s="148" t="s">
        <v>15</v>
      </c>
      <c r="E595" s="147">
        <v>56</v>
      </c>
      <c r="F595" s="148">
        <f t="shared" si="50"/>
        <v>128</v>
      </c>
      <c r="G595" s="147">
        <v>50</v>
      </c>
      <c r="H595" s="149">
        <v>50</v>
      </c>
      <c r="I595" s="147">
        <v>28</v>
      </c>
      <c r="J595" s="147">
        <v>0</v>
      </c>
    </row>
    <row r="596" spans="1:10">
      <c r="A596" s="147">
        <f t="shared" si="51"/>
        <v>3</v>
      </c>
      <c r="B596" s="148" t="s">
        <v>934</v>
      </c>
      <c r="C596" s="148" t="s">
        <v>937</v>
      </c>
      <c r="D596" s="148" t="s">
        <v>15</v>
      </c>
      <c r="E596" s="147">
        <v>50</v>
      </c>
      <c r="F596" s="148">
        <f t="shared" si="50"/>
        <v>229</v>
      </c>
      <c r="G596" s="147">
        <v>86</v>
      </c>
      <c r="H596" s="149">
        <v>60</v>
      </c>
      <c r="I596" s="147">
        <v>63</v>
      </c>
      <c r="J596" s="147">
        <v>20</v>
      </c>
    </row>
    <row r="597" spans="1:10">
      <c r="A597" s="147">
        <f t="shared" si="51"/>
        <v>4</v>
      </c>
      <c r="B597" s="148" t="s">
        <v>934</v>
      </c>
      <c r="C597" s="148" t="s">
        <v>938</v>
      </c>
      <c r="D597" s="148" t="s">
        <v>15</v>
      </c>
      <c r="E597" s="147">
        <v>0</v>
      </c>
      <c r="F597" s="148">
        <f t="shared" si="50"/>
        <v>4</v>
      </c>
      <c r="G597" s="149">
        <v>4</v>
      </c>
      <c r="H597" s="149">
        <v>0</v>
      </c>
      <c r="I597" s="147">
        <v>0</v>
      </c>
      <c r="J597" s="147">
        <v>0</v>
      </c>
    </row>
    <row r="598" spans="1:10">
      <c r="A598" s="147">
        <f t="shared" si="51"/>
        <v>5</v>
      </c>
      <c r="B598" s="148" t="s">
        <v>934</v>
      </c>
      <c r="C598" s="148" t="s">
        <v>939</v>
      </c>
      <c r="D598" s="148" t="s">
        <v>15</v>
      </c>
      <c r="E598" s="147">
        <v>6</v>
      </c>
      <c r="F598" s="148">
        <f t="shared" si="50"/>
        <v>28</v>
      </c>
      <c r="G598" s="149">
        <v>12</v>
      </c>
      <c r="H598" s="149">
        <v>8</v>
      </c>
      <c r="I598" s="149">
        <v>4</v>
      </c>
      <c r="J598" s="149">
        <v>4</v>
      </c>
    </row>
    <row r="599" spans="1:10">
      <c r="A599" s="147">
        <f t="shared" si="51"/>
        <v>6</v>
      </c>
      <c r="B599" s="148" t="s">
        <v>934</v>
      </c>
      <c r="C599" s="148" t="s">
        <v>940</v>
      </c>
      <c r="D599" s="148" t="s">
        <v>15</v>
      </c>
      <c r="E599" s="147">
        <v>15</v>
      </c>
      <c r="F599" s="148">
        <f t="shared" si="50"/>
        <v>17</v>
      </c>
      <c r="G599" s="149">
        <v>9</v>
      </c>
      <c r="H599" s="149">
        <v>5</v>
      </c>
      <c r="I599" s="149">
        <v>2</v>
      </c>
      <c r="J599" s="149">
        <v>1</v>
      </c>
    </row>
    <row r="600" spans="1:10">
      <c r="A600" s="147">
        <f t="shared" si="51"/>
        <v>7</v>
      </c>
      <c r="B600" s="148" t="s">
        <v>934</v>
      </c>
      <c r="C600" s="148" t="s">
        <v>941</v>
      </c>
      <c r="D600" s="148" t="s">
        <v>15</v>
      </c>
      <c r="E600" s="147">
        <v>64</v>
      </c>
      <c r="F600" s="148">
        <f t="shared" si="50"/>
        <v>52</v>
      </c>
      <c r="G600" s="149">
        <v>22</v>
      </c>
      <c r="H600" s="149">
        <v>10</v>
      </c>
      <c r="I600" s="149">
        <v>20</v>
      </c>
      <c r="J600" s="149">
        <v>0</v>
      </c>
    </row>
    <row r="601" spans="1:10">
      <c r="A601" s="241" t="s">
        <v>942</v>
      </c>
      <c r="B601" s="242"/>
      <c r="C601" s="242"/>
      <c r="D601" s="242"/>
      <c r="E601" s="242"/>
      <c r="F601" s="242"/>
      <c r="G601" s="242"/>
      <c r="H601" s="242"/>
      <c r="I601" s="242"/>
      <c r="J601" s="242"/>
    </row>
    <row r="602" spans="1:10">
      <c r="A602" s="147">
        <v>1</v>
      </c>
      <c r="B602" s="148" t="s">
        <v>943</v>
      </c>
      <c r="C602" s="148" t="s">
        <v>944</v>
      </c>
      <c r="D602" s="148" t="s">
        <v>945</v>
      </c>
      <c r="E602" s="147"/>
      <c r="F602" s="148">
        <f t="shared" ref="F602:F607" si="52">SUM(G602:J602)</f>
        <v>13400</v>
      </c>
      <c r="G602" s="149">
        <f>250+500+1500+400+800+600</f>
        <v>4050</v>
      </c>
      <c r="H602" s="149">
        <f>250+500+500+400+300+200</f>
        <v>2150</v>
      </c>
      <c r="I602" s="147">
        <f>200+500+500+400+300+1000</f>
        <v>2900</v>
      </c>
      <c r="J602" s="147">
        <f>500+500+1500+400+800+600</f>
        <v>4300</v>
      </c>
    </row>
    <row r="603" spans="1:10" ht="25.5">
      <c r="A603" s="147">
        <v>2</v>
      </c>
      <c r="B603" s="148" t="s">
        <v>946</v>
      </c>
      <c r="C603" s="148" t="s">
        <v>828</v>
      </c>
      <c r="D603" s="148" t="s">
        <v>945</v>
      </c>
      <c r="E603" s="147"/>
      <c r="F603" s="148">
        <f t="shared" si="52"/>
        <v>37100</v>
      </c>
      <c r="G603" s="149">
        <f>300+2000+3500+400+800+2000</f>
        <v>9000</v>
      </c>
      <c r="H603" s="149">
        <f>300+2500+3500+400+800+2000</f>
        <v>9500</v>
      </c>
      <c r="I603" s="147">
        <f>500+2500+3500+400+800+2000</f>
        <v>9700</v>
      </c>
      <c r="J603" s="147">
        <f>400+2000+3500+400+600+2000</f>
        <v>8900</v>
      </c>
    </row>
    <row r="604" spans="1:10" ht="25.5">
      <c r="A604" s="147">
        <f t="shared" ref="A604:A607" si="53">A603+1</f>
        <v>3</v>
      </c>
      <c r="B604" s="148" t="s">
        <v>947</v>
      </c>
      <c r="C604" s="148" t="s">
        <v>829</v>
      </c>
      <c r="D604" s="148" t="s">
        <v>945</v>
      </c>
      <c r="E604" s="147"/>
      <c r="F604" s="148">
        <f t="shared" si="52"/>
        <v>12800</v>
      </c>
      <c r="G604" s="149">
        <f>300+600+1000+50+400+800</f>
        <v>3150</v>
      </c>
      <c r="H604" s="149">
        <f>400+600+1000+50+800+800</f>
        <v>3650</v>
      </c>
      <c r="I604" s="147">
        <f>300+600+1000+50+300+800</f>
        <v>3050</v>
      </c>
      <c r="J604" s="147">
        <f>200+600+1000+50+300+800</f>
        <v>2950</v>
      </c>
    </row>
    <row r="605" spans="1:10">
      <c r="A605" s="147">
        <f t="shared" si="53"/>
        <v>4</v>
      </c>
      <c r="B605" s="148" t="s">
        <v>948</v>
      </c>
      <c r="C605" s="148" t="s">
        <v>830</v>
      </c>
      <c r="D605" s="148" t="s">
        <v>945</v>
      </c>
      <c r="E605" s="147"/>
      <c r="F605" s="148">
        <f t="shared" si="52"/>
        <v>10050</v>
      </c>
      <c r="G605" s="149">
        <f>200+1000+500+50+200+600</f>
        <v>2550</v>
      </c>
      <c r="H605" s="149">
        <f>100+1000+500+400+600</f>
        <v>2600</v>
      </c>
      <c r="I605" s="149">
        <f>100+1000+500+200+800</f>
        <v>2600</v>
      </c>
      <c r="J605" s="147">
        <f>200+1000+500+600</f>
        <v>2300</v>
      </c>
    </row>
    <row r="606" spans="1:10">
      <c r="A606" s="147">
        <f t="shared" si="53"/>
        <v>5</v>
      </c>
      <c r="B606" s="148" t="s">
        <v>949</v>
      </c>
      <c r="C606" s="148" t="s">
        <v>950</v>
      </c>
      <c r="D606" s="148" t="s">
        <v>74</v>
      </c>
      <c r="E606" s="147"/>
      <c r="F606" s="148">
        <f t="shared" si="52"/>
        <v>6150</v>
      </c>
      <c r="G606" s="149">
        <f>100+200+300+200+600</f>
        <v>1400</v>
      </c>
      <c r="H606" s="149">
        <f>100+200+300+50+200+800</f>
        <v>1650</v>
      </c>
      <c r="I606" s="147">
        <f>100+200+300+50+200+800</f>
        <v>1650</v>
      </c>
      <c r="J606" s="147">
        <f>100+200+300+50+200+600</f>
        <v>1450</v>
      </c>
    </row>
    <row r="607" spans="1:10" ht="25.5">
      <c r="A607" s="147">
        <f t="shared" si="53"/>
        <v>6</v>
      </c>
      <c r="B607" s="148" t="s">
        <v>951</v>
      </c>
      <c r="C607" s="148" t="s">
        <v>952</v>
      </c>
      <c r="D607" s="148" t="s">
        <v>945</v>
      </c>
      <c r="E607" s="147"/>
      <c r="F607" s="148">
        <f t="shared" si="52"/>
        <v>1200</v>
      </c>
      <c r="G607" s="149">
        <f>400</f>
        <v>400</v>
      </c>
      <c r="H607" s="149">
        <f>300</f>
        <v>300</v>
      </c>
      <c r="I607" s="147">
        <f>300</f>
        <v>300</v>
      </c>
      <c r="J607" s="147">
        <f>200</f>
        <v>200</v>
      </c>
    </row>
    <row r="608" spans="1:10" ht="15" customHeight="1">
      <c r="A608" s="249" t="s">
        <v>953</v>
      </c>
      <c r="B608" s="250"/>
      <c r="C608" s="250"/>
      <c r="D608" s="250"/>
      <c r="E608" s="250"/>
      <c r="F608" s="250"/>
      <c r="G608" s="250"/>
      <c r="H608" s="250"/>
      <c r="I608" s="250"/>
      <c r="J608" s="251"/>
    </row>
    <row r="609" spans="1:10">
      <c r="A609" s="147">
        <f>1</f>
        <v>1</v>
      </c>
      <c r="B609" s="148" t="s">
        <v>954</v>
      </c>
      <c r="C609" s="148" t="s">
        <v>955</v>
      </c>
      <c r="D609" s="148" t="s">
        <v>956</v>
      </c>
      <c r="E609" s="147"/>
      <c r="F609" s="148">
        <f t="shared" ref="F609:F625" si="54">SUM(G609:J609)</f>
        <v>8</v>
      </c>
      <c r="G609" s="149">
        <v>4</v>
      </c>
      <c r="H609" s="149"/>
      <c r="I609" s="147"/>
      <c r="J609" s="147">
        <v>4</v>
      </c>
    </row>
    <row r="610" spans="1:10">
      <c r="A610" s="147">
        <f>A609+1</f>
        <v>2</v>
      </c>
      <c r="B610" s="148" t="s">
        <v>954</v>
      </c>
      <c r="C610" s="148" t="s">
        <v>957</v>
      </c>
      <c r="D610" s="148" t="s">
        <v>956</v>
      </c>
      <c r="E610" s="147"/>
      <c r="F610" s="148">
        <f t="shared" si="54"/>
        <v>8</v>
      </c>
      <c r="G610" s="149">
        <v>4</v>
      </c>
      <c r="H610" s="149"/>
      <c r="I610" s="147"/>
      <c r="J610" s="147">
        <v>4</v>
      </c>
    </row>
    <row r="611" spans="1:10">
      <c r="A611" s="147">
        <f t="shared" ref="A611:A625" si="55">A610+1</f>
        <v>3</v>
      </c>
      <c r="B611" s="148" t="s">
        <v>954</v>
      </c>
      <c r="C611" s="148" t="s">
        <v>958</v>
      </c>
      <c r="D611" s="148" t="s">
        <v>956</v>
      </c>
      <c r="E611" s="147"/>
      <c r="F611" s="148">
        <f t="shared" si="54"/>
        <v>8</v>
      </c>
      <c r="G611" s="149">
        <v>4</v>
      </c>
      <c r="H611" s="149"/>
      <c r="I611" s="147"/>
      <c r="J611" s="147">
        <v>4</v>
      </c>
    </row>
    <row r="612" spans="1:10">
      <c r="A612" s="147">
        <f t="shared" si="55"/>
        <v>4</v>
      </c>
      <c r="B612" s="148" t="s">
        <v>954</v>
      </c>
      <c r="C612" s="148" t="s">
        <v>959</v>
      </c>
      <c r="D612" s="148" t="s">
        <v>956</v>
      </c>
      <c r="E612" s="147"/>
      <c r="F612" s="148">
        <f t="shared" si="54"/>
        <v>4</v>
      </c>
      <c r="G612" s="149">
        <v>2</v>
      </c>
      <c r="H612" s="149"/>
      <c r="I612" s="147"/>
      <c r="J612" s="147">
        <v>2</v>
      </c>
    </row>
    <row r="613" spans="1:10">
      <c r="A613" s="147">
        <f t="shared" si="55"/>
        <v>5</v>
      </c>
      <c r="B613" s="148" t="s">
        <v>960</v>
      </c>
      <c r="C613" s="148" t="s">
        <v>957</v>
      </c>
      <c r="D613" s="148" t="s">
        <v>956</v>
      </c>
      <c r="E613" s="147"/>
      <c r="F613" s="148">
        <f t="shared" si="54"/>
        <v>4</v>
      </c>
      <c r="G613" s="149">
        <v>4</v>
      </c>
      <c r="H613" s="149"/>
      <c r="I613" s="147"/>
      <c r="J613" s="147"/>
    </row>
    <row r="614" spans="1:10">
      <c r="A614" s="147">
        <f t="shared" si="55"/>
        <v>6</v>
      </c>
      <c r="B614" s="148" t="s">
        <v>960</v>
      </c>
      <c r="C614" s="148" t="s">
        <v>961</v>
      </c>
      <c r="D614" s="148" t="s">
        <v>956</v>
      </c>
      <c r="E614" s="147"/>
      <c r="F614" s="148">
        <f t="shared" si="54"/>
        <v>2</v>
      </c>
      <c r="G614" s="149">
        <v>2</v>
      </c>
      <c r="H614" s="149"/>
      <c r="I614" s="147"/>
      <c r="J614" s="147"/>
    </row>
    <row r="615" spans="1:10">
      <c r="A615" s="147">
        <f t="shared" si="55"/>
        <v>7</v>
      </c>
      <c r="B615" s="148" t="s">
        <v>960</v>
      </c>
      <c r="C615" s="148" t="s">
        <v>962</v>
      </c>
      <c r="D615" s="148" t="s">
        <v>956</v>
      </c>
      <c r="E615" s="147"/>
      <c r="F615" s="148">
        <f t="shared" si="54"/>
        <v>4</v>
      </c>
      <c r="G615" s="149">
        <v>4</v>
      </c>
      <c r="H615" s="149"/>
      <c r="I615" s="147"/>
      <c r="J615" s="147"/>
    </row>
    <row r="616" spans="1:10">
      <c r="A616" s="147">
        <f t="shared" si="55"/>
        <v>8</v>
      </c>
      <c r="B616" s="148" t="s">
        <v>963</v>
      </c>
      <c r="C616" s="148" t="s">
        <v>964</v>
      </c>
      <c r="D616" s="148" t="s">
        <v>956</v>
      </c>
      <c r="E616" s="147"/>
      <c r="F616" s="148">
        <f t="shared" si="54"/>
        <v>16</v>
      </c>
      <c r="G616" s="149">
        <v>8</v>
      </c>
      <c r="H616" s="149"/>
      <c r="I616" s="147"/>
      <c r="J616" s="147">
        <v>8</v>
      </c>
    </row>
    <row r="617" spans="1:10">
      <c r="A617" s="147">
        <f t="shared" si="55"/>
        <v>9</v>
      </c>
      <c r="B617" s="148" t="s">
        <v>963</v>
      </c>
      <c r="C617" s="148" t="s">
        <v>961</v>
      </c>
      <c r="D617" s="148" t="s">
        <v>956</v>
      </c>
      <c r="E617" s="147"/>
      <c r="F617" s="148">
        <f t="shared" si="54"/>
        <v>8</v>
      </c>
      <c r="G617" s="149">
        <v>4</v>
      </c>
      <c r="H617" s="149"/>
      <c r="I617" s="147"/>
      <c r="J617" s="147">
        <v>4</v>
      </c>
    </row>
    <row r="618" spans="1:10">
      <c r="A618" s="147">
        <f t="shared" si="55"/>
        <v>10</v>
      </c>
      <c r="B618" s="148" t="s">
        <v>963</v>
      </c>
      <c r="C618" s="148" t="s">
        <v>965</v>
      </c>
      <c r="D618" s="148" t="s">
        <v>956</v>
      </c>
      <c r="E618" s="147"/>
      <c r="F618" s="148">
        <f t="shared" si="54"/>
        <v>8</v>
      </c>
      <c r="G618" s="149">
        <v>4</v>
      </c>
      <c r="H618" s="149"/>
      <c r="I618" s="147">
        <v>4</v>
      </c>
      <c r="J618" s="147"/>
    </row>
    <row r="619" spans="1:10">
      <c r="A619" s="147">
        <f t="shared" si="55"/>
        <v>11</v>
      </c>
      <c r="B619" s="148" t="s">
        <v>966</v>
      </c>
      <c r="C619" s="148" t="s">
        <v>967</v>
      </c>
      <c r="D619" s="148" t="s">
        <v>956</v>
      </c>
      <c r="E619" s="147"/>
      <c r="F619" s="148">
        <f t="shared" si="54"/>
        <v>8</v>
      </c>
      <c r="G619" s="149">
        <v>4</v>
      </c>
      <c r="H619" s="149">
        <v>4</v>
      </c>
      <c r="I619" s="147"/>
      <c r="J619" s="147"/>
    </row>
    <row r="620" spans="1:10">
      <c r="A620" s="147">
        <f t="shared" si="55"/>
        <v>12</v>
      </c>
      <c r="B620" s="148" t="s">
        <v>966</v>
      </c>
      <c r="C620" s="148" t="s">
        <v>968</v>
      </c>
      <c r="D620" s="148" t="s">
        <v>956</v>
      </c>
      <c r="E620" s="147"/>
      <c r="F620" s="148">
        <f t="shared" si="54"/>
        <v>8</v>
      </c>
      <c r="G620" s="149">
        <v>4</v>
      </c>
      <c r="H620" s="149">
        <v>4</v>
      </c>
      <c r="I620" s="147"/>
      <c r="J620" s="147"/>
    </row>
    <row r="621" spans="1:10">
      <c r="A621" s="147">
        <f t="shared" si="55"/>
        <v>13</v>
      </c>
      <c r="B621" s="148" t="s">
        <v>966</v>
      </c>
      <c r="C621" s="148" t="s">
        <v>969</v>
      </c>
      <c r="D621" s="148" t="s">
        <v>956</v>
      </c>
      <c r="E621" s="147"/>
      <c r="F621" s="148">
        <f t="shared" si="54"/>
        <v>8</v>
      </c>
      <c r="G621" s="149">
        <v>4</v>
      </c>
      <c r="H621" s="149"/>
      <c r="I621" s="147"/>
      <c r="J621" s="147">
        <v>4</v>
      </c>
    </row>
    <row r="622" spans="1:10">
      <c r="A622" s="147">
        <f t="shared" si="55"/>
        <v>14</v>
      </c>
      <c r="B622" s="148" t="s">
        <v>966</v>
      </c>
      <c r="C622" s="148" t="s">
        <v>970</v>
      </c>
      <c r="D622" s="148" t="s">
        <v>956</v>
      </c>
      <c r="E622" s="147"/>
      <c r="F622" s="148">
        <f t="shared" si="54"/>
        <v>8</v>
      </c>
      <c r="G622" s="149">
        <v>4</v>
      </c>
      <c r="H622" s="149"/>
      <c r="I622" s="147"/>
      <c r="J622" s="147">
        <v>4</v>
      </c>
    </row>
    <row r="623" spans="1:10">
      <c r="A623" s="147">
        <f t="shared" si="55"/>
        <v>15</v>
      </c>
      <c r="B623" s="148" t="s">
        <v>971</v>
      </c>
      <c r="C623" s="148" t="s">
        <v>972</v>
      </c>
      <c r="D623" s="148" t="s">
        <v>973</v>
      </c>
      <c r="E623" s="147"/>
      <c r="F623" s="148">
        <f t="shared" si="54"/>
        <v>400</v>
      </c>
      <c r="G623" s="149">
        <v>200</v>
      </c>
      <c r="H623" s="149"/>
      <c r="I623" s="147"/>
      <c r="J623" s="147">
        <v>200</v>
      </c>
    </row>
    <row r="624" spans="1:10">
      <c r="A624" s="147">
        <f t="shared" si="55"/>
        <v>16</v>
      </c>
      <c r="B624" s="148" t="s">
        <v>971</v>
      </c>
      <c r="C624" s="148" t="s">
        <v>974</v>
      </c>
      <c r="D624" s="148" t="s">
        <v>973</v>
      </c>
      <c r="E624" s="147"/>
      <c r="F624" s="148">
        <f t="shared" si="54"/>
        <v>900</v>
      </c>
      <c r="G624" s="149"/>
      <c r="H624" s="149">
        <v>450</v>
      </c>
      <c r="I624" s="147"/>
      <c r="J624" s="147">
        <v>450</v>
      </c>
    </row>
    <row r="625" spans="1:10" ht="51">
      <c r="A625" s="147">
        <f t="shared" si="55"/>
        <v>17</v>
      </c>
      <c r="B625" s="147" t="s">
        <v>975</v>
      </c>
      <c r="C625" s="147" t="s">
        <v>976</v>
      </c>
      <c r="D625" s="148" t="s">
        <v>956</v>
      </c>
      <c r="E625" s="151"/>
      <c r="F625" s="148">
        <f t="shared" si="54"/>
        <v>22</v>
      </c>
      <c r="G625" s="132">
        <v>22</v>
      </c>
      <c r="H625" s="132">
        <v>0</v>
      </c>
      <c r="I625" s="132">
        <v>0</v>
      </c>
      <c r="J625" s="132">
        <v>0</v>
      </c>
    </row>
    <row r="626" spans="1:10" ht="15.75" customHeight="1">
      <c r="A626" s="246" t="s">
        <v>977</v>
      </c>
      <c r="B626" s="247"/>
      <c r="C626" s="247"/>
      <c r="D626" s="247"/>
      <c r="E626" s="247"/>
      <c r="F626" s="247"/>
      <c r="G626" s="247"/>
      <c r="H626" s="247"/>
      <c r="I626" s="247"/>
      <c r="J626" s="248"/>
    </row>
    <row r="627" spans="1:10" ht="15" customHeight="1">
      <c r="A627" s="241" t="s">
        <v>978</v>
      </c>
      <c r="B627" s="242"/>
      <c r="C627" s="242"/>
      <c r="D627" s="242"/>
      <c r="E627" s="242"/>
      <c r="F627" s="242"/>
      <c r="G627" s="242"/>
      <c r="H627" s="242"/>
      <c r="I627" s="242"/>
      <c r="J627" s="242"/>
    </row>
    <row r="628" spans="1:10">
      <c r="A628" s="152">
        <v>1</v>
      </c>
      <c r="B628" s="115" t="s">
        <v>979</v>
      </c>
      <c r="C628" s="115" t="s">
        <v>980</v>
      </c>
      <c r="D628" s="149" t="s">
        <v>15</v>
      </c>
      <c r="E628" s="146"/>
      <c r="F628" s="115">
        <v>10</v>
      </c>
      <c r="G628" s="153"/>
      <c r="H628" s="153">
        <v>5</v>
      </c>
      <c r="I628" s="153"/>
      <c r="J628" s="153">
        <v>5</v>
      </c>
    </row>
    <row r="629" spans="1:10">
      <c r="A629" s="152">
        <v>2</v>
      </c>
      <c r="B629" s="115" t="s">
        <v>981</v>
      </c>
      <c r="C629" s="115" t="s">
        <v>982</v>
      </c>
      <c r="D629" s="149" t="s">
        <v>15</v>
      </c>
      <c r="E629" s="146"/>
      <c r="F629" s="115">
        <v>10</v>
      </c>
      <c r="G629" s="153"/>
      <c r="H629" s="153">
        <v>5</v>
      </c>
      <c r="I629" s="153"/>
      <c r="J629" s="153">
        <v>5</v>
      </c>
    </row>
    <row r="630" spans="1:10" ht="25.5">
      <c r="A630" s="114">
        <v>3</v>
      </c>
      <c r="B630" s="115" t="s">
        <v>983</v>
      </c>
      <c r="C630" s="115" t="s">
        <v>984</v>
      </c>
      <c r="D630" s="149" t="s">
        <v>15</v>
      </c>
      <c r="E630" s="146"/>
      <c r="F630" s="115">
        <v>4</v>
      </c>
      <c r="G630" s="153"/>
      <c r="H630" s="153">
        <v>2</v>
      </c>
      <c r="I630" s="153"/>
      <c r="J630" s="153">
        <v>2</v>
      </c>
    </row>
    <row r="631" spans="1:10" ht="25.5">
      <c r="A631" s="114">
        <v>4</v>
      </c>
      <c r="B631" s="115" t="s">
        <v>983</v>
      </c>
      <c r="C631" s="115" t="s">
        <v>985</v>
      </c>
      <c r="D631" s="149" t="s">
        <v>15</v>
      </c>
      <c r="E631" s="146"/>
      <c r="F631" s="115">
        <v>4</v>
      </c>
      <c r="G631" s="153"/>
      <c r="H631" s="153">
        <v>2</v>
      </c>
      <c r="I631" s="153"/>
      <c r="J631" s="153">
        <v>2</v>
      </c>
    </row>
    <row r="632" spans="1:10" ht="25.5">
      <c r="A632" s="114">
        <v>5</v>
      </c>
      <c r="B632" s="115" t="s">
        <v>983</v>
      </c>
      <c r="C632" s="115" t="s">
        <v>986</v>
      </c>
      <c r="D632" s="149" t="s">
        <v>15</v>
      </c>
      <c r="E632" s="146"/>
      <c r="F632" s="115">
        <v>4</v>
      </c>
      <c r="G632" s="153"/>
      <c r="H632" s="153">
        <v>2</v>
      </c>
      <c r="I632" s="153"/>
      <c r="J632" s="153">
        <v>2</v>
      </c>
    </row>
    <row r="633" spans="1:10" ht="15" customHeight="1">
      <c r="A633" s="241" t="s">
        <v>987</v>
      </c>
      <c r="B633" s="242"/>
      <c r="C633" s="242"/>
      <c r="D633" s="242"/>
      <c r="E633" s="242"/>
      <c r="F633" s="242"/>
      <c r="G633" s="242"/>
      <c r="H633" s="242"/>
      <c r="I633" s="242"/>
      <c r="J633" s="242"/>
    </row>
    <row r="634" spans="1:10">
      <c r="A634" s="152">
        <v>6</v>
      </c>
      <c r="B634" s="115" t="s">
        <v>988</v>
      </c>
      <c r="C634" s="115" t="s">
        <v>989</v>
      </c>
      <c r="D634" s="145" t="s">
        <v>15</v>
      </c>
      <c r="E634" s="146"/>
      <c r="F634" s="154">
        <f t="shared" ref="F634:F640" si="56">G634+H634+I634+J634</f>
        <v>20</v>
      </c>
      <c r="G634" s="154">
        <v>4</v>
      </c>
      <c r="H634" s="154">
        <v>4</v>
      </c>
      <c r="I634" s="154">
        <v>6</v>
      </c>
      <c r="J634" s="154">
        <v>6</v>
      </c>
    </row>
    <row r="635" spans="1:10">
      <c r="A635" s="152">
        <v>7</v>
      </c>
      <c r="B635" s="115" t="s">
        <v>990</v>
      </c>
      <c r="C635" s="115" t="s">
        <v>991</v>
      </c>
      <c r="D635" s="145" t="s">
        <v>15</v>
      </c>
      <c r="E635" s="146"/>
      <c r="F635" s="154">
        <f t="shared" si="56"/>
        <v>12</v>
      </c>
      <c r="G635" s="154">
        <v>3</v>
      </c>
      <c r="H635" s="154">
        <v>3</v>
      </c>
      <c r="I635" s="154">
        <v>4</v>
      </c>
      <c r="J635" s="154">
        <v>2</v>
      </c>
    </row>
    <row r="636" spans="1:10">
      <c r="A636" s="152">
        <v>8</v>
      </c>
      <c r="B636" s="115" t="s">
        <v>992</v>
      </c>
      <c r="C636" s="115" t="s">
        <v>993</v>
      </c>
      <c r="D636" s="145" t="s">
        <v>15</v>
      </c>
      <c r="E636" s="146"/>
      <c r="F636" s="154">
        <f t="shared" si="56"/>
        <v>46</v>
      </c>
      <c r="G636" s="154">
        <v>8</v>
      </c>
      <c r="H636" s="154">
        <v>8</v>
      </c>
      <c r="I636" s="154">
        <v>16</v>
      </c>
      <c r="J636" s="154">
        <v>14</v>
      </c>
    </row>
    <row r="637" spans="1:10">
      <c r="A637" s="152">
        <v>9</v>
      </c>
      <c r="B637" s="115" t="s">
        <v>994</v>
      </c>
      <c r="C637" s="115"/>
      <c r="D637" s="145" t="s">
        <v>15</v>
      </c>
      <c r="E637" s="146"/>
      <c r="F637" s="154">
        <f t="shared" si="56"/>
        <v>22</v>
      </c>
      <c r="G637" s="154">
        <v>4</v>
      </c>
      <c r="H637" s="154">
        <v>4</v>
      </c>
      <c r="I637" s="154">
        <v>8</v>
      </c>
      <c r="J637" s="154">
        <v>6</v>
      </c>
    </row>
    <row r="638" spans="1:10">
      <c r="A638" s="152">
        <v>10</v>
      </c>
      <c r="B638" s="115" t="s">
        <v>995</v>
      </c>
      <c r="C638" s="115" t="s">
        <v>996</v>
      </c>
      <c r="D638" s="145" t="s">
        <v>15</v>
      </c>
      <c r="E638" s="146"/>
      <c r="F638" s="154">
        <f t="shared" si="56"/>
        <v>4</v>
      </c>
      <c r="G638" s="154">
        <v>2</v>
      </c>
      <c r="H638" s="154">
        <v>2</v>
      </c>
      <c r="I638" s="154">
        <v>0</v>
      </c>
      <c r="J638" s="154">
        <v>0</v>
      </c>
    </row>
    <row r="639" spans="1:10">
      <c r="A639" s="152">
        <v>11</v>
      </c>
      <c r="B639" s="115" t="s">
        <v>997</v>
      </c>
      <c r="C639" s="115" t="s">
        <v>998</v>
      </c>
      <c r="D639" s="145" t="s">
        <v>15</v>
      </c>
      <c r="E639" s="146"/>
      <c r="F639" s="154">
        <f t="shared" si="56"/>
        <v>8</v>
      </c>
      <c r="G639" s="154">
        <v>4</v>
      </c>
      <c r="H639" s="154">
        <v>4</v>
      </c>
      <c r="I639" s="154">
        <v>0</v>
      </c>
      <c r="J639" s="154">
        <v>0</v>
      </c>
    </row>
    <row r="640" spans="1:10">
      <c r="A640" s="152">
        <v>12</v>
      </c>
      <c r="B640" s="115" t="s">
        <v>999</v>
      </c>
      <c r="C640" s="115" t="s">
        <v>1000</v>
      </c>
      <c r="D640" s="145" t="s">
        <v>15</v>
      </c>
      <c r="E640" s="146"/>
      <c r="F640" s="154">
        <f t="shared" si="56"/>
        <v>8</v>
      </c>
      <c r="G640" s="154">
        <v>4</v>
      </c>
      <c r="H640" s="154">
        <v>4</v>
      </c>
      <c r="I640" s="154">
        <v>0</v>
      </c>
      <c r="J640" s="154">
        <v>0</v>
      </c>
    </row>
    <row r="641" spans="1:10" ht="15" customHeight="1">
      <c r="A641" s="241" t="s">
        <v>1001</v>
      </c>
      <c r="B641" s="242"/>
      <c r="C641" s="242"/>
      <c r="D641" s="242"/>
      <c r="E641" s="242"/>
      <c r="F641" s="242"/>
      <c r="G641" s="242"/>
      <c r="H641" s="242"/>
      <c r="I641" s="242"/>
      <c r="J641" s="242"/>
    </row>
    <row r="642" spans="1:10">
      <c r="A642" s="152">
        <v>13</v>
      </c>
      <c r="B642" s="115" t="s">
        <v>1002</v>
      </c>
      <c r="C642" s="115" t="s">
        <v>1003</v>
      </c>
      <c r="D642" s="145" t="s">
        <v>15</v>
      </c>
      <c r="E642" s="146"/>
      <c r="F642" s="154">
        <v>8</v>
      </c>
      <c r="G642" s="154">
        <v>0</v>
      </c>
      <c r="H642" s="154">
        <v>4</v>
      </c>
      <c r="I642" s="154">
        <v>4</v>
      </c>
      <c r="J642" s="154">
        <v>0</v>
      </c>
    </row>
    <row r="643" spans="1:10">
      <c r="A643" s="152">
        <v>14</v>
      </c>
      <c r="B643" s="115" t="s">
        <v>1004</v>
      </c>
      <c r="C643" s="115" t="s">
        <v>1005</v>
      </c>
      <c r="D643" s="145" t="s">
        <v>15</v>
      </c>
      <c r="E643" s="146"/>
      <c r="F643" s="154">
        <v>20</v>
      </c>
      <c r="G643" s="154">
        <v>0</v>
      </c>
      <c r="H643" s="154">
        <v>10</v>
      </c>
      <c r="I643" s="154">
        <v>5</v>
      </c>
      <c r="J643" s="154">
        <v>5</v>
      </c>
    </row>
    <row r="644" spans="1:10">
      <c r="A644" s="152">
        <v>15</v>
      </c>
      <c r="B644" s="115" t="s">
        <v>1006</v>
      </c>
      <c r="C644" s="115" t="s">
        <v>1007</v>
      </c>
      <c r="D644" s="145" t="s">
        <v>15</v>
      </c>
      <c r="E644" s="146"/>
      <c r="F644" s="154">
        <f t="shared" ref="F644:F653" si="57">G644+H644+I644+J644</f>
        <v>8</v>
      </c>
      <c r="G644" s="154">
        <v>0</v>
      </c>
      <c r="H644" s="154">
        <v>2</v>
      </c>
      <c r="I644" s="154">
        <v>3</v>
      </c>
      <c r="J644" s="154">
        <v>3</v>
      </c>
    </row>
    <row r="645" spans="1:10">
      <c r="A645" s="152">
        <v>16</v>
      </c>
      <c r="B645" s="115" t="s">
        <v>1008</v>
      </c>
      <c r="C645" s="115" t="s">
        <v>1009</v>
      </c>
      <c r="D645" s="145" t="s">
        <v>15</v>
      </c>
      <c r="E645" s="146"/>
      <c r="F645" s="154">
        <f t="shared" si="57"/>
        <v>12</v>
      </c>
      <c r="G645" s="154">
        <v>0</v>
      </c>
      <c r="H645" s="154">
        <v>6</v>
      </c>
      <c r="I645" s="154">
        <v>6</v>
      </c>
      <c r="J645" s="154">
        <v>0</v>
      </c>
    </row>
    <row r="646" spans="1:10">
      <c r="A646" s="152">
        <v>17</v>
      </c>
      <c r="B646" s="115" t="s">
        <v>1010</v>
      </c>
      <c r="C646" s="115" t="s">
        <v>1011</v>
      </c>
      <c r="D646" s="145" t="s">
        <v>15</v>
      </c>
      <c r="E646" s="146"/>
      <c r="F646" s="154">
        <f t="shared" si="57"/>
        <v>20</v>
      </c>
      <c r="G646" s="154">
        <v>0</v>
      </c>
      <c r="H646" s="154">
        <v>10</v>
      </c>
      <c r="I646" s="154">
        <v>5</v>
      </c>
      <c r="J646" s="154">
        <v>5</v>
      </c>
    </row>
    <row r="647" spans="1:10">
      <c r="A647" s="152">
        <v>18</v>
      </c>
      <c r="B647" s="115" t="s">
        <v>1012</v>
      </c>
      <c r="C647" s="115" t="s">
        <v>1013</v>
      </c>
      <c r="D647" s="145" t="s">
        <v>15</v>
      </c>
      <c r="E647" s="146"/>
      <c r="F647" s="154">
        <f t="shared" si="57"/>
        <v>16</v>
      </c>
      <c r="G647" s="154">
        <v>0</v>
      </c>
      <c r="H647" s="154">
        <v>4</v>
      </c>
      <c r="I647" s="154">
        <v>4</v>
      </c>
      <c r="J647" s="154">
        <v>8</v>
      </c>
    </row>
    <row r="648" spans="1:10">
      <c r="A648" s="152">
        <v>19</v>
      </c>
      <c r="B648" s="115" t="s">
        <v>1014</v>
      </c>
      <c r="C648" s="115" t="s">
        <v>1015</v>
      </c>
      <c r="D648" s="145" t="s">
        <v>15</v>
      </c>
      <c r="E648" s="146"/>
      <c r="F648" s="154">
        <f t="shared" si="57"/>
        <v>40</v>
      </c>
      <c r="G648" s="154">
        <v>0</v>
      </c>
      <c r="H648" s="154">
        <v>20</v>
      </c>
      <c r="I648" s="154">
        <v>10</v>
      </c>
      <c r="J648" s="154">
        <v>10</v>
      </c>
    </row>
    <row r="649" spans="1:10">
      <c r="A649" s="152">
        <v>20</v>
      </c>
      <c r="B649" s="115" t="s">
        <v>1016</v>
      </c>
      <c r="C649" s="115" t="s">
        <v>1017</v>
      </c>
      <c r="D649" s="145" t="s">
        <v>15</v>
      </c>
      <c r="E649" s="146"/>
      <c r="F649" s="154">
        <f t="shared" si="57"/>
        <v>10</v>
      </c>
      <c r="G649" s="154">
        <v>0</v>
      </c>
      <c r="H649" s="154">
        <v>4</v>
      </c>
      <c r="I649" s="154">
        <v>3</v>
      </c>
      <c r="J649" s="154">
        <v>3</v>
      </c>
    </row>
    <row r="650" spans="1:10" ht="25.5">
      <c r="A650" s="152">
        <v>21</v>
      </c>
      <c r="B650" s="115" t="s">
        <v>1018</v>
      </c>
      <c r="C650" s="115" t="s">
        <v>1019</v>
      </c>
      <c r="D650" s="145" t="s">
        <v>15</v>
      </c>
      <c r="E650" s="146"/>
      <c r="F650" s="154">
        <f t="shared" si="57"/>
        <v>64</v>
      </c>
      <c r="G650" s="154">
        <v>0</v>
      </c>
      <c r="H650" s="154">
        <v>24</v>
      </c>
      <c r="I650" s="154">
        <v>18</v>
      </c>
      <c r="J650" s="154">
        <v>22</v>
      </c>
    </row>
    <row r="651" spans="1:10">
      <c r="A651" s="152">
        <v>22</v>
      </c>
      <c r="B651" s="115" t="s">
        <v>1020</v>
      </c>
      <c r="C651" s="115" t="s">
        <v>1021</v>
      </c>
      <c r="D651" s="145" t="s">
        <v>15</v>
      </c>
      <c r="E651" s="146"/>
      <c r="F651" s="154">
        <f t="shared" si="57"/>
        <v>20</v>
      </c>
      <c r="G651" s="154">
        <v>0</v>
      </c>
      <c r="H651" s="154">
        <v>8</v>
      </c>
      <c r="I651" s="154">
        <v>6</v>
      </c>
      <c r="J651" s="154">
        <v>6</v>
      </c>
    </row>
    <row r="652" spans="1:10">
      <c r="A652" s="152">
        <v>23</v>
      </c>
      <c r="B652" s="115" t="s">
        <v>1022</v>
      </c>
      <c r="C652" s="115" t="s">
        <v>1023</v>
      </c>
      <c r="D652" s="145" t="s">
        <v>15</v>
      </c>
      <c r="E652" s="146"/>
      <c r="F652" s="154">
        <f t="shared" si="57"/>
        <v>78</v>
      </c>
      <c r="G652" s="154">
        <v>0</v>
      </c>
      <c r="H652" s="154">
        <v>30</v>
      </c>
      <c r="I652" s="154">
        <v>28</v>
      </c>
      <c r="J652" s="154">
        <v>20</v>
      </c>
    </row>
    <row r="653" spans="1:10">
      <c r="A653" s="152">
        <v>24</v>
      </c>
      <c r="B653" s="115" t="s">
        <v>1024</v>
      </c>
      <c r="C653" s="115" t="s">
        <v>1025</v>
      </c>
      <c r="D653" s="145" t="s">
        <v>15</v>
      </c>
      <c r="E653" s="146"/>
      <c r="F653" s="154">
        <f t="shared" si="57"/>
        <v>16</v>
      </c>
      <c r="G653" s="154">
        <v>0</v>
      </c>
      <c r="H653" s="154">
        <v>8</v>
      </c>
      <c r="I653" s="154">
        <v>6</v>
      </c>
      <c r="J653" s="154">
        <v>2</v>
      </c>
    </row>
    <row r="654" spans="1:10" ht="15" customHeight="1">
      <c r="A654" s="241" t="s">
        <v>1026</v>
      </c>
      <c r="B654" s="242"/>
      <c r="C654" s="242"/>
      <c r="D654" s="242"/>
      <c r="E654" s="242"/>
      <c r="F654" s="242"/>
      <c r="G654" s="242"/>
      <c r="H654" s="242"/>
      <c r="I654" s="242"/>
      <c r="J654" s="242"/>
    </row>
    <row r="655" spans="1:10">
      <c r="A655" s="125">
        <v>1</v>
      </c>
      <c r="B655" s="155" t="s">
        <v>1027</v>
      </c>
      <c r="C655" s="147">
        <v>63300166</v>
      </c>
      <c r="D655" s="147" t="s">
        <v>1028</v>
      </c>
      <c r="E655" s="146"/>
      <c r="F655" s="156">
        <v>6</v>
      </c>
      <c r="G655" s="156"/>
      <c r="H655" s="156">
        <v>2</v>
      </c>
      <c r="I655" s="156">
        <v>2</v>
      </c>
      <c r="J655" s="156">
        <v>1</v>
      </c>
    </row>
    <row r="656" spans="1:10">
      <c r="A656" s="152">
        <v>2</v>
      </c>
      <c r="B656" s="149" t="s">
        <v>1029</v>
      </c>
      <c r="C656" s="149">
        <v>63300197</v>
      </c>
      <c r="D656" s="149" t="s">
        <v>1028</v>
      </c>
      <c r="E656" s="146"/>
      <c r="F656" s="154">
        <v>10</v>
      </c>
      <c r="G656" s="154"/>
      <c r="H656" s="154">
        <v>1</v>
      </c>
      <c r="I656" s="154"/>
      <c r="J656" s="154"/>
    </row>
    <row r="657" spans="1:10">
      <c r="A657" s="152">
        <v>3</v>
      </c>
      <c r="B657" s="149" t="s">
        <v>1030</v>
      </c>
      <c r="C657" s="149">
        <v>63300296</v>
      </c>
      <c r="D657" s="149" t="s">
        <v>1028</v>
      </c>
      <c r="E657" s="146"/>
      <c r="F657" s="154">
        <v>6</v>
      </c>
      <c r="G657" s="154"/>
      <c r="H657" s="154"/>
      <c r="I657" s="154"/>
      <c r="J657" s="154"/>
    </row>
    <row r="658" spans="1:10">
      <c r="A658" s="152">
        <v>4</v>
      </c>
      <c r="B658" s="149" t="s">
        <v>1031</v>
      </c>
      <c r="C658" s="149">
        <v>63300161</v>
      </c>
      <c r="D658" s="149" t="s">
        <v>1028</v>
      </c>
      <c r="E658" s="146"/>
      <c r="F658" s="154">
        <v>0</v>
      </c>
      <c r="G658" s="154"/>
      <c r="H658" s="154">
        <v>1</v>
      </c>
      <c r="I658" s="154"/>
      <c r="J658" s="154"/>
    </row>
    <row r="659" spans="1:10">
      <c r="A659" s="125">
        <v>5</v>
      </c>
      <c r="B659" s="155" t="s">
        <v>1032</v>
      </c>
      <c r="C659" s="147">
        <v>63300157</v>
      </c>
      <c r="D659" s="147" t="s">
        <v>1028</v>
      </c>
      <c r="E659" s="146"/>
      <c r="F659" s="156">
        <v>15</v>
      </c>
      <c r="G659" s="156"/>
      <c r="H659" s="156">
        <v>3</v>
      </c>
      <c r="I659" s="156">
        <v>2</v>
      </c>
      <c r="J659" s="156">
        <v>2</v>
      </c>
    </row>
    <row r="660" spans="1:10">
      <c r="A660" s="152">
        <v>6</v>
      </c>
      <c r="B660" s="115" t="s">
        <v>1033</v>
      </c>
      <c r="C660" s="149">
        <v>63300158</v>
      </c>
      <c r="D660" s="149" t="s">
        <v>1028</v>
      </c>
      <c r="E660" s="146"/>
      <c r="F660" s="154">
        <v>12</v>
      </c>
      <c r="G660" s="154"/>
      <c r="H660" s="154">
        <v>2</v>
      </c>
      <c r="I660" s="154">
        <v>2</v>
      </c>
      <c r="J660" s="154">
        <v>1</v>
      </c>
    </row>
    <row r="661" spans="1:10">
      <c r="A661" s="152">
        <v>7</v>
      </c>
      <c r="B661" s="115" t="s">
        <v>1034</v>
      </c>
      <c r="C661" s="149">
        <v>63300159</v>
      </c>
      <c r="D661" s="149" t="s">
        <v>1028</v>
      </c>
      <c r="E661" s="146"/>
      <c r="F661" s="154">
        <v>8</v>
      </c>
      <c r="G661" s="154"/>
      <c r="H661" s="154">
        <v>2</v>
      </c>
      <c r="I661" s="154">
        <v>2</v>
      </c>
      <c r="J661" s="154">
        <v>1</v>
      </c>
    </row>
    <row r="662" spans="1:10">
      <c r="A662" s="152">
        <v>8</v>
      </c>
      <c r="B662" s="115" t="s">
        <v>1035</v>
      </c>
      <c r="C662" s="149">
        <v>63300236</v>
      </c>
      <c r="D662" s="149" t="s">
        <v>1028</v>
      </c>
      <c r="E662" s="146"/>
      <c r="F662" s="154">
        <v>2</v>
      </c>
      <c r="G662" s="154"/>
      <c r="H662" s="154">
        <v>1</v>
      </c>
      <c r="I662" s="154">
        <v>1</v>
      </c>
      <c r="J662" s="154"/>
    </row>
    <row r="663" spans="1:10">
      <c r="A663" s="152">
        <v>9</v>
      </c>
      <c r="B663" s="115" t="s">
        <v>1036</v>
      </c>
      <c r="C663" s="149">
        <v>64400176</v>
      </c>
      <c r="D663" s="149" t="s">
        <v>1028</v>
      </c>
      <c r="E663" s="146"/>
      <c r="F663" s="154">
        <v>1</v>
      </c>
      <c r="G663" s="154"/>
      <c r="H663" s="154">
        <v>1</v>
      </c>
      <c r="I663" s="154"/>
      <c r="J663" s="154"/>
    </row>
    <row r="664" spans="1:10">
      <c r="A664" s="152">
        <v>10</v>
      </c>
      <c r="B664" s="149" t="s">
        <v>1037</v>
      </c>
      <c r="C664" s="149">
        <v>64400175</v>
      </c>
      <c r="D664" s="149" t="s">
        <v>1028</v>
      </c>
      <c r="E664" s="146"/>
      <c r="F664" s="154">
        <v>1</v>
      </c>
      <c r="G664" s="154"/>
      <c r="H664" s="154">
        <v>1</v>
      </c>
      <c r="I664" s="154"/>
      <c r="J664" s="154"/>
    </row>
    <row r="665" spans="1:10">
      <c r="A665" s="152">
        <v>11</v>
      </c>
      <c r="B665" s="149" t="s">
        <v>1038</v>
      </c>
      <c r="C665" s="149">
        <v>64400149</v>
      </c>
      <c r="D665" s="149" t="s">
        <v>1039</v>
      </c>
      <c r="E665" s="146"/>
      <c r="F665" s="154">
        <v>38</v>
      </c>
      <c r="G665" s="154"/>
      <c r="H665" s="154">
        <v>12</v>
      </c>
      <c r="I665" s="154"/>
      <c r="J665" s="154"/>
    </row>
    <row r="666" spans="1:10">
      <c r="A666" s="152">
        <v>12</v>
      </c>
      <c r="B666" s="149" t="s">
        <v>1040</v>
      </c>
      <c r="C666" s="149">
        <v>63400379</v>
      </c>
      <c r="D666" s="149" t="s">
        <v>1039</v>
      </c>
      <c r="E666" s="146"/>
      <c r="F666" s="154">
        <v>12</v>
      </c>
      <c r="G666" s="154"/>
      <c r="H666" s="154">
        <v>12</v>
      </c>
      <c r="I666" s="154"/>
      <c r="J666" s="154"/>
    </row>
    <row r="667" spans="1:10">
      <c r="A667" s="152">
        <v>13</v>
      </c>
      <c r="B667" s="149" t="s">
        <v>1040</v>
      </c>
      <c r="C667" s="149">
        <v>63400344</v>
      </c>
      <c r="D667" s="149" t="s">
        <v>1039</v>
      </c>
      <c r="E667" s="146"/>
      <c r="F667" s="154">
        <v>30</v>
      </c>
      <c r="G667" s="154"/>
      <c r="H667" s="154">
        <v>20</v>
      </c>
      <c r="I667" s="154"/>
      <c r="J667" s="154"/>
    </row>
    <row r="668" spans="1:10">
      <c r="A668" s="152">
        <v>14</v>
      </c>
      <c r="B668" s="149" t="s">
        <v>1041</v>
      </c>
      <c r="C668" s="131">
        <v>63400345</v>
      </c>
      <c r="D668" s="149" t="s">
        <v>1039</v>
      </c>
      <c r="E668" s="146"/>
      <c r="F668" s="154">
        <v>30</v>
      </c>
      <c r="G668" s="154"/>
      <c r="H668" s="154">
        <v>20</v>
      </c>
      <c r="I668" s="154"/>
      <c r="J668" s="154"/>
    </row>
    <row r="669" spans="1:10">
      <c r="A669" s="152">
        <v>15</v>
      </c>
      <c r="B669" s="149" t="s">
        <v>1042</v>
      </c>
      <c r="C669" s="131">
        <v>63400346</v>
      </c>
      <c r="D669" s="149" t="s">
        <v>1039</v>
      </c>
      <c r="E669" s="146"/>
      <c r="F669" s="154">
        <v>30</v>
      </c>
      <c r="G669" s="154"/>
      <c r="H669" s="154">
        <v>20</v>
      </c>
      <c r="I669" s="154"/>
      <c r="J669" s="154"/>
    </row>
    <row r="670" spans="1:10">
      <c r="A670" s="152">
        <v>16</v>
      </c>
      <c r="B670" s="149" t="s">
        <v>1043</v>
      </c>
      <c r="C670" s="149">
        <v>63400343</v>
      </c>
      <c r="D670" s="149" t="s">
        <v>1039</v>
      </c>
      <c r="E670" s="146"/>
      <c r="F670" s="154">
        <v>10</v>
      </c>
      <c r="G670" s="154"/>
      <c r="H670" s="154"/>
      <c r="I670" s="154">
        <v>10</v>
      </c>
      <c r="J670" s="154"/>
    </row>
    <row r="671" spans="1:10">
      <c r="A671" s="152">
        <v>17</v>
      </c>
      <c r="B671" s="149" t="s">
        <v>1044</v>
      </c>
      <c r="C671" s="149">
        <v>63400293</v>
      </c>
      <c r="D671" s="149" t="s">
        <v>1039</v>
      </c>
      <c r="E671" s="146"/>
      <c r="F671" s="154">
        <v>10</v>
      </c>
      <c r="G671" s="154"/>
      <c r="H671" s="154"/>
      <c r="I671" s="154">
        <v>10</v>
      </c>
      <c r="J671" s="154"/>
    </row>
    <row r="672" spans="1:10">
      <c r="A672" s="152">
        <v>18</v>
      </c>
      <c r="B672" s="149" t="s">
        <v>1045</v>
      </c>
      <c r="C672" s="149">
        <v>63300192</v>
      </c>
      <c r="D672" s="149" t="s">
        <v>1039</v>
      </c>
      <c r="E672" s="146"/>
      <c r="F672" s="154">
        <v>10</v>
      </c>
      <c r="G672" s="154"/>
      <c r="H672" s="154"/>
      <c r="I672" s="154"/>
      <c r="J672" s="154"/>
    </row>
    <row r="673" spans="1:10">
      <c r="A673" s="152">
        <v>19</v>
      </c>
      <c r="B673" s="149" t="s">
        <v>1046</v>
      </c>
      <c r="C673" s="158">
        <v>63611199</v>
      </c>
      <c r="D673" s="149" t="s">
        <v>1039</v>
      </c>
      <c r="E673" s="146"/>
      <c r="F673" s="154">
        <v>6</v>
      </c>
      <c r="G673" s="154"/>
      <c r="H673" s="154"/>
      <c r="I673" s="154"/>
      <c r="J673" s="154"/>
    </row>
    <row r="674" spans="1:10">
      <c r="A674" s="152">
        <v>20</v>
      </c>
      <c r="B674" s="149" t="s">
        <v>1047</v>
      </c>
      <c r="C674" s="149">
        <v>63300593</v>
      </c>
      <c r="D674" s="149" t="s">
        <v>1039</v>
      </c>
      <c r="E674" s="146"/>
      <c r="F674" s="154">
        <v>5</v>
      </c>
      <c r="G674" s="154"/>
      <c r="H674" s="154"/>
      <c r="I674" s="154"/>
      <c r="J674" s="154"/>
    </row>
    <row r="675" spans="1:10">
      <c r="A675" s="152">
        <v>21</v>
      </c>
      <c r="B675" s="149" t="s">
        <v>1048</v>
      </c>
      <c r="C675" s="149">
        <v>64400109</v>
      </c>
      <c r="D675" s="149" t="s">
        <v>1039</v>
      </c>
      <c r="E675" s="146"/>
      <c r="F675" s="154">
        <v>60</v>
      </c>
      <c r="G675" s="154"/>
      <c r="H675" s="154">
        <v>15</v>
      </c>
      <c r="I675" s="154">
        <v>15</v>
      </c>
      <c r="J675" s="154"/>
    </row>
    <row r="676" spans="1:10">
      <c r="A676" s="152">
        <v>22</v>
      </c>
      <c r="B676" s="149" t="s">
        <v>1049</v>
      </c>
      <c r="C676" s="149">
        <v>64400115</v>
      </c>
      <c r="D676" s="149" t="s">
        <v>1039</v>
      </c>
      <c r="E676" s="146"/>
      <c r="F676" s="154">
        <v>6</v>
      </c>
      <c r="G676" s="154"/>
      <c r="H676" s="154">
        <v>3</v>
      </c>
      <c r="I676" s="154">
        <v>2</v>
      </c>
      <c r="J676" s="154"/>
    </row>
    <row r="677" spans="1:10">
      <c r="A677" s="152">
        <v>23</v>
      </c>
      <c r="B677" s="131" t="s">
        <v>1050</v>
      </c>
      <c r="C677" s="131">
        <v>80200109</v>
      </c>
      <c r="D677" s="149" t="s">
        <v>1039</v>
      </c>
      <c r="E677" s="146"/>
      <c r="F677" s="154">
        <v>100</v>
      </c>
      <c r="G677" s="154"/>
      <c r="H677" s="154">
        <v>50</v>
      </c>
      <c r="I677" s="154"/>
      <c r="J677" s="154"/>
    </row>
    <row r="678" spans="1:10">
      <c r="A678" s="152">
        <v>24</v>
      </c>
      <c r="B678" s="131" t="s">
        <v>1051</v>
      </c>
      <c r="C678" s="131">
        <v>64400120</v>
      </c>
      <c r="D678" s="149" t="s">
        <v>1039</v>
      </c>
      <c r="E678" s="146"/>
      <c r="F678" s="154">
        <v>20</v>
      </c>
      <c r="G678" s="154"/>
      <c r="H678" s="154">
        <v>5</v>
      </c>
      <c r="I678" s="154">
        <v>5</v>
      </c>
      <c r="J678" s="154"/>
    </row>
    <row r="679" spans="1:10">
      <c r="A679" s="125">
        <v>25</v>
      </c>
      <c r="B679" s="132" t="s">
        <v>503</v>
      </c>
      <c r="C679" s="132">
        <v>80200142</v>
      </c>
      <c r="D679" s="147" t="s">
        <v>1039</v>
      </c>
      <c r="E679" s="146"/>
      <c r="F679" s="156">
        <v>200</v>
      </c>
      <c r="G679" s="156"/>
      <c r="H679" s="156">
        <v>200</v>
      </c>
      <c r="I679" s="156">
        <v>200</v>
      </c>
      <c r="J679" s="156">
        <v>200</v>
      </c>
    </row>
    <row r="680" spans="1:10">
      <c r="A680" s="152">
        <v>26</v>
      </c>
      <c r="B680" s="149" t="s">
        <v>1052</v>
      </c>
      <c r="C680" s="149">
        <v>65500128</v>
      </c>
      <c r="D680" s="149" t="s">
        <v>1039</v>
      </c>
      <c r="E680" s="146"/>
      <c r="F680" s="154">
        <v>1</v>
      </c>
      <c r="G680" s="154"/>
      <c r="H680" s="154">
        <v>1</v>
      </c>
      <c r="I680" s="154"/>
      <c r="J680" s="154"/>
    </row>
    <row r="681" spans="1:10">
      <c r="A681" s="152">
        <v>27</v>
      </c>
      <c r="B681" s="149" t="s">
        <v>1053</v>
      </c>
      <c r="C681" s="149">
        <v>64500195</v>
      </c>
      <c r="D681" s="149" t="s">
        <v>1039</v>
      </c>
      <c r="E681" s="146"/>
      <c r="F681" s="154">
        <v>1</v>
      </c>
      <c r="G681" s="154"/>
      <c r="H681" s="154">
        <v>1</v>
      </c>
      <c r="I681" s="154"/>
      <c r="J681" s="154"/>
    </row>
    <row r="682" spans="1:10">
      <c r="A682" s="152">
        <v>28</v>
      </c>
      <c r="B682" s="149" t="s">
        <v>1054</v>
      </c>
      <c r="C682" s="149">
        <v>80801082</v>
      </c>
      <c r="D682" s="149" t="s">
        <v>1039</v>
      </c>
      <c r="E682" s="146"/>
      <c r="F682" s="154">
        <v>2</v>
      </c>
      <c r="G682" s="154"/>
      <c r="H682" s="154">
        <v>1</v>
      </c>
      <c r="I682" s="154">
        <v>1</v>
      </c>
      <c r="J682" s="154"/>
    </row>
    <row r="683" spans="1:10">
      <c r="A683" s="152">
        <v>29</v>
      </c>
      <c r="B683" s="149" t="s">
        <v>1055</v>
      </c>
      <c r="C683" s="149">
        <v>63100123</v>
      </c>
      <c r="D683" s="149" t="s">
        <v>1039</v>
      </c>
      <c r="E683" s="146"/>
      <c r="F683" s="154">
        <v>210</v>
      </c>
      <c r="G683" s="154"/>
      <c r="H683" s="154">
        <v>320</v>
      </c>
      <c r="I683" s="154">
        <v>210</v>
      </c>
      <c r="J683" s="154"/>
    </row>
    <row r="684" spans="1:10">
      <c r="A684" s="152">
        <v>30</v>
      </c>
      <c r="B684" s="131" t="s">
        <v>1056</v>
      </c>
      <c r="C684" s="131">
        <v>63200218</v>
      </c>
      <c r="D684" s="149" t="s">
        <v>1039</v>
      </c>
      <c r="E684" s="146"/>
      <c r="F684" s="154">
        <v>10</v>
      </c>
      <c r="G684" s="154"/>
      <c r="H684" s="154">
        <v>2</v>
      </c>
      <c r="I684" s="154">
        <v>4</v>
      </c>
      <c r="J684" s="154">
        <v>4</v>
      </c>
    </row>
    <row r="685" spans="1:10">
      <c r="A685" s="125">
        <v>31</v>
      </c>
      <c r="B685" s="159" t="s">
        <v>1057</v>
      </c>
      <c r="C685" s="159">
        <v>63200125</v>
      </c>
      <c r="D685" s="147" t="s">
        <v>1039</v>
      </c>
      <c r="E685" s="146"/>
      <c r="F685" s="156">
        <v>30</v>
      </c>
      <c r="G685" s="156"/>
      <c r="H685" s="156">
        <v>20</v>
      </c>
      <c r="I685" s="156">
        <v>20</v>
      </c>
      <c r="J685" s="156"/>
    </row>
    <row r="686" spans="1:10">
      <c r="A686" s="152">
        <v>32</v>
      </c>
      <c r="B686" s="149" t="s">
        <v>1058</v>
      </c>
      <c r="C686" s="149">
        <v>63200133</v>
      </c>
      <c r="D686" s="149" t="s">
        <v>1039</v>
      </c>
      <c r="E686" s="146"/>
      <c r="F686" s="154">
        <v>40</v>
      </c>
      <c r="G686" s="154"/>
      <c r="H686" s="154">
        <v>10</v>
      </c>
      <c r="I686" s="154">
        <v>10</v>
      </c>
      <c r="J686" s="154">
        <v>10</v>
      </c>
    </row>
    <row r="687" spans="1:10">
      <c r="A687" s="152">
        <v>33</v>
      </c>
      <c r="B687" s="131" t="s">
        <v>1059</v>
      </c>
      <c r="C687" s="149">
        <v>63200167</v>
      </c>
      <c r="D687" s="149" t="s">
        <v>1039</v>
      </c>
      <c r="E687" s="146"/>
      <c r="F687" s="154">
        <v>30</v>
      </c>
      <c r="G687" s="154"/>
      <c r="H687" s="154">
        <v>5</v>
      </c>
      <c r="I687" s="154">
        <v>5</v>
      </c>
      <c r="J687" s="154"/>
    </row>
    <row r="688" spans="1:10">
      <c r="A688" s="152">
        <v>34</v>
      </c>
      <c r="B688" s="131" t="s">
        <v>1060</v>
      </c>
      <c r="C688" s="149">
        <v>63200168</v>
      </c>
      <c r="D688" s="149" t="s">
        <v>1039</v>
      </c>
      <c r="E688" s="146"/>
      <c r="F688" s="154">
        <v>90</v>
      </c>
      <c r="G688" s="154"/>
      <c r="H688" s="154">
        <v>16</v>
      </c>
      <c r="I688" s="154">
        <v>16</v>
      </c>
      <c r="J688" s="154">
        <v>16</v>
      </c>
    </row>
    <row r="689" spans="1:10">
      <c r="A689" s="125">
        <v>35</v>
      </c>
      <c r="B689" s="147" t="s">
        <v>1061</v>
      </c>
      <c r="C689" s="147">
        <v>63200123</v>
      </c>
      <c r="D689" s="147" t="s">
        <v>1039</v>
      </c>
      <c r="E689" s="146"/>
      <c r="F689" s="156">
        <v>100</v>
      </c>
      <c r="G689" s="156"/>
      <c r="H689" s="156">
        <v>30</v>
      </c>
      <c r="I689" s="156">
        <v>15</v>
      </c>
      <c r="J689" s="156">
        <v>15</v>
      </c>
    </row>
    <row r="690" spans="1:10">
      <c r="A690" s="125">
        <v>36</v>
      </c>
      <c r="B690" s="147" t="s">
        <v>1062</v>
      </c>
      <c r="C690" s="147">
        <v>63200172</v>
      </c>
      <c r="D690" s="147" t="s">
        <v>1039</v>
      </c>
      <c r="E690" s="146"/>
      <c r="F690" s="156">
        <v>30</v>
      </c>
      <c r="G690" s="156"/>
      <c r="H690" s="156">
        <v>4</v>
      </c>
      <c r="I690" s="156">
        <v>2</v>
      </c>
      <c r="J690" s="156">
        <v>2</v>
      </c>
    </row>
    <row r="691" spans="1:10">
      <c r="A691" s="125">
        <v>37</v>
      </c>
      <c r="B691" s="147" t="s">
        <v>1063</v>
      </c>
      <c r="C691" s="147">
        <v>64000105</v>
      </c>
      <c r="D691" s="147" t="s">
        <v>1039</v>
      </c>
      <c r="E691" s="146"/>
      <c r="F691" s="156">
        <v>100</v>
      </c>
      <c r="G691" s="156"/>
      <c r="H691" s="156">
        <v>100</v>
      </c>
      <c r="I691" s="156">
        <v>100</v>
      </c>
      <c r="J691" s="156"/>
    </row>
    <row r="692" spans="1:10">
      <c r="A692" s="125">
        <v>38</v>
      </c>
      <c r="B692" s="159" t="s">
        <v>1064</v>
      </c>
      <c r="C692" s="159">
        <v>64000142</v>
      </c>
      <c r="D692" s="147" t="s">
        <v>1039</v>
      </c>
      <c r="E692" s="146"/>
      <c r="F692" s="156">
        <v>240</v>
      </c>
      <c r="G692" s="156"/>
      <c r="H692" s="156">
        <v>60</v>
      </c>
      <c r="I692" s="156">
        <v>30</v>
      </c>
      <c r="J692" s="156">
        <v>30</v>
      </c>
    </row>
    <row r="693" spans="1:10">
      <c r="A693" s="152">
        <v>39</v>
      </c>
      <c r="B693" s="160" t="s">
        <v>1065</v>
      </c>
      <c r="C693" s="131">
        <v>63200182</v>
      </c>
      <c r="D693" s="149" t="s">
        <v>1039</v>
      </c>
      <c r="E693" s="146"/>
      <c r="F693" s="154">
        <v>20</v>
      </c>
      <c r="G693" s="154"/>
      <c r="H693" s="154">
        <v>10</v>
      </c>
      <c r="I693" s="154">
        <v>10</v>
      </c>
      <c r="J693" s="154"/>
    </row>
    <row r="694" spans="1:10">
      <c r="A694" s="152">
        <v>40</v>
      </c>
      <c r="B694" s="149" t="s">
        <v>1066</v>
      </c>
      <c r="C694" s="149">
        <v>63400125</v>
      </c>
      <c r="D694" s="149" t="s">
        <v>1039</v>
      </c>
      <c r="E694" s="146"/>
      <c r="F694" s="154">
        <v>20</v>
      </c>
      <c r="G694" s="154"/>
      <c r="H694" s="154"/>
      <c r="I694" s="154">
        <v>10</v>
      </c>
      <c r="J694" s="154">
        <v>10</v>
      </c>
    </row>
    <row r="695" spans="1:10">
      <c r="A695" s="152">
        <v>41</v>
      </c>
      <c r="B695" s="149" t="s">
        <v>1067</v>
      </c>
      <c r="C695" s="114">
        <v>64400165</v>
      </c>
      <c r="D695" s="149" t="s">
        <v>1039</v>
      </c>
      <c r="E695" s="146"/>
      <c r="F695" s="154">
        <v>4</v>
      </c>
      <c r="G695" s="154"/>
      <c r="H695" s="154"/>
      <c r="I695" s="154">
        <v>1</v>
      </c>
      <c r="J695" s="154"/>
    </row>
    <row r="696" spans="1:10">
      <c r="A696" s="161">
        <v>42</v>
      </c>
      <c r="B696" s="53" t="s">
        <v>1068</v>
      </c>
      <c r="C696" s="162">
        <v>65500130</v>
      </c>
      <c r="D696" s="53" t="s">
        <v>1039</v>
      </c>
      <c r="E696" s="146"/>
      <c r="F696" s="163">
        <v>1</v>
      </c>
      <c r="G696" s="163"/>
      <c r="H696" s="163">
        <v>1</v>
      </c>
      <c r="I696" s="163"/>
      <c r="J696" s="163"/>
    </row>
    <row r="697" spans="1:10">
      <c r="A697" s="149">
        <v>43</v>
      </c>
      <c r="B697" s="149" t="s">
        <v>1069</v>
      </c>
      <c r="C697" s="149">
        <v>63400330</v>
      </c>
      <c r="D697" s="149" t="s">
        <v>1039</v>
      </c>
      <c r="E697" s="146"/>
      <c r="F697" s="149">
        <v>2</v>
      </c>
      <c r="G697" s="149"/>
      <c r="H697" s="149">
        <v>1</v>
      </c>
      <c r="I697" s="149">
        <v>1</v>
      </c>
      <c r="J697" s="149"/>
    </row>
    <row r="698" spans="1:10">
      <c r="A698" s="164">
        <v>44</v>
      </c>
      <c r="B698" s="165" t="s">
        <v>1070</v>
      </c>
      <c r="C698" s="142">
        <v>63400328</v>
      </c>
      <c r="D698" s="165" t="s">
        <v>1039</v>
      </c>
      <c r="E698" s="146"/>
      <c r="F698" s="166">
        <v>2</v>
      </c>
      <c r="G698" s="166"/>
      <c r="H698" s="166">
        <v>2</v>
      </c>
      <c r="I698" s="166"/>
      <c r="J698" s="166"/>
    </row>
    <row r="699" spans="1:10">
      <c r="A699" s="152">
        <v>45</v>
      </c>
      <c r="B699" s="149" t="s">
        <v>1071</v>
      </c>
      <c r="C699" s="114">
        <v>65500129</v>
      </c>
      <c r="D699" s="149" t="s">
        <v>1039</v>
      </c>
      <c r="E699" s="146"/>
      <c r="F699" s="154">
        <v>1</v>
      </c>
      <c r="G699" s="154"/>
      <c r="H699" s="154">
        <v>1</v>
      </c>
      <c r="I699" s="154"/>
      <c r="J699" s="154"/>
    </row>
    <row r="700" spans="1:10">
      <c r="A700" s="152">
        <v>46</v>
      </c>
      <c r="B700" s="149" t="s">
        <v>1072</v>
      </c>
      <c r="C700" s="114">
        <v>63400329</v>
      </c>
      <c r="D700" s="149" t="s">
        <v>1039</v>
      </c>
      <c r="E700" s="146"/>
      <c r="F700" s="154">
        <v>2</v>
      </c>
      <c r="G700" s="154"/>
      <c r="H700" s="154">
        <v>2</v>
      </c>
      <c r="I700" s="154"/>
      <c r="J700" s="154"/>
    </row>
    <row r="701" spans="1:10">
      <c r="A701" s="152">
        <v>47</v>
      </c>
      <c r="B701" s="149" t="s">
        <v>1073</v>
      </c>
      <c r="C701" s="114">
        <v>65500127</v>
      </c>
      <c r="D701" s="149" t="s">
        <v>1039</v>
      </c>
      <c r="E701" s="146"/>
      <c r="F701" s="154">
        <v>1</v>
      </c>
      <c r="G701" s="154"/>
      <c r="H701" s="154">
        <v>1</v>
      </c>
      <c r="I701" s="154"/>
      <c r="J701" s="154"/>
    </row>
    <row r="702" spans="1:10">
      <c r="A702" s="152">
        <v>48</v>
      </c>
      <c r="B702" s="149" t="s">
        <v>1074</v>
      </c>
      <c r="C702" s="114">
        <v>63400376</v>
      </c>
      <c r="D702" s="149" t="s">
        <v>1039</v>
      </c>
      <c r="E702" s="146"/>
      <c r="F702" s="154">
        <v>5</v>
      </c>
      <c r="G702" s="154"/>
      <c r="H702" s="154">
        <v>2</v>
      </c>
      <c r="I702" s="154">
        <v>2</v>
      </c>
      <c r="J702" s="154">
        <v>1</v>
      </c>
    </row>
    <row r="703" spans="1:10">
      <c r="A703" s="152">
        <v>49</v>
      </c>
      <c r="B703" s="149" t="s">
        <v>1075</v>
      </c>
      <c r="C703" s="114">
        <v>65300119</v>
      </c>
      <c r="D703" s="149" t="s">
        <v>1039</v>
      </c>
      <c r="E703" s="146"/>
      <c r="F703" s="154">
        <v>5</v>
      </c>
      <c r="G703" s="154"/>
      <c r="H703" s="154">
        <v>1</v>
      </c>
      <c r="I703" s="154"/>
      <c r="J703" s="154"/>
    </row>
    <row r="704" spans="1:10">
      <c r="A704" s="152">
        <v>50</v>
      </c>
      <c r="B704" s="149" t="s">
        <v>1076</v>
      </c>
      <c r="C704" s="114">
        <v>65300122</v>
      </c>
      <c r="D704" s="149" t="s">
        <v>1039</v>
      </c>
      <c r="E704" s="146"/>
      <c r="F704" s="154">
        <v>5</v>
      </c>
      <c r="G704" s="154"/>
      <c r="H704" s="154">
        <v>1</v>
      </c>
      <c r="I704" s="154"/>
      <c r="J704" s="154"/>
    </row>
    <row r="705" spans="1:10">
      <c r="A705" s="152">
        <v>51</v>
      </c>
      <c r="B705" s="149" t="s">
        <v>1077</v>
      </c>
      <c r="C705" s="114">
        <v>65300118</v>
      </c>
      <c r="D705" s="149" t="s">
        <v>1039</v>
      </c>
      <c r="E705" s="146"/>
      <c r="F705" s="154">
        <v>5</v>
      </c>
      <c r="G705" s="154"/>
      <c r="H705" s="154">
        <v>1</v>
      </c>
      <c r="I705" s="154"/>
      <c r="J705" s="154"/>
    </row>
    <row r="706" spans="1:10">
      <c r="A706" s="152">
        <v>52</v>
      </c>
      <c r="B706" s="149" t="s">
        <v>1077</v>
      </c>
      <c r="C706" s="114">
        <v>65300111</v>
      </c>
      <c r="D706" s="149" t="s">
        <v>1039</v>
      </c>
      <c r="E706" s="146"/>
      <c r="F706" s="154">
        <v>5</v>
      </c>
      <c r="G706" s="154"/>
      <c r="H706" s="154">
        <v>1</v>
      </c>
      <c r="I706" s="154"/>
      <c r="J706" s="154"/>
    </row>
    <row r="707" spans="1:10">
      <c r="A707" s="152">
        <v>53</v>
      </c>
      <c r="B707" s="149" t="s">
        <v>1077</v>
      </c>
      <c r="C707" s="114">
        <v>65300110</v>
      </c>
      <c r="D707" s="149" t="s">
        <v>1039</v>
      </c>
      <c r="E707" s="146"/>
      <c r="F707" s="154">
        <v>5</v>
      </c>
      <c r="G707" s="154"/>
      <c r="H707" s="154">
        <v>1</v>
      </c>
      <c r="I707" s="154"/>
      <c r="J707" s="154"/>
    </row>
    <row r="708" spans="1:10">
      <c r="A708" s="152">
        <v>54</v>
      </c>
      <c r="B708" s="149" t="s">
        <v>1078</v>
      </c>
      <c r="C708" s="114">
        <v>65300112</v>
      </c>
      <c r="D708" s="149" t="s">
        <v>1039</v>
      </c>
      <c r="E708" s="146"/>
      <c r="F708" s="154">
        <v>3</v>
      </c>
      <c r="G708" s="154"/>
      <c r="H708" s="154">
        <v>1</v>
      </c>
      <c r="I708" s="154"/>
      <c r="J708" s="154"/>
    </row>
    <row r="709" spans="1:10">
      <c r="A709" s="152">
        <v>55</v>
      </c>
      <c r="B709" s="149" t="s">
        <v>1079</v>
      </c>
      <c r="C709" s="114">
        <v>65300115</v>
      </c>
      <c r="D709" s="149" t="s">
        <v>1039</v>
      </c>
      <c r="E709" s="146"/>
      <c r="F709" s="154">
        <v>5</v>
      </c>
      <c r="G709" s="154"/>
      <c r="H709" s="154">
        <v>1</v>
      </c>
      <c r="I709" s="154"/>
      <c r="J709" s="154"/>
    </row>
    <row r="710" spans="1:10">
      <c r="A710" s="152">
        <v>56</v>
      </c>
      <c r="B710" s="149" t="s">
        <v>1079</v>
      </c>
      <c r="C710" s="114">
        <v>65300114</v>
      </c>
      <c r="D710" s="149" t="s">
        <v>1039</v>
      </c>
      <c r="E710" s="146"/>
      <c r="F710" s="154">
        <v>4</v>
      </c>
      <c r="G710" s="154"/>
      <c r="H710" s="154">
        <v>1</v>
      </c>
      <c r="I710" s="154"/>
      <c r="J710" s="154"/>
    </row>
    <row r="711" spans="1:10">
      <c r="A711" s="152">
        <v>57</v>
      </c>
      <c r="B711" s="149" t="s">
        <v>1079</v>
      </c>
      <c r="C711" s="114">
        <v>65300113</v>
      </c>
      <c r="D711" s="149" t="s">
        <v>1039</v>
      </c>
      <c r="E711" s="146"/>
      <c r="F711" s="154">
        <v>6</v>
      </c>
      <c r="G711" s="154"/>
      <c r="H711" s="154">
        <v>1</v>
      </c>
      <c r="I711" s="154"/>
      <c r="J711" s="154"/>
    </row>
    <row r="712" spans="1:10">
      <c r="A712" s="152">
        <v>58</v>
      </c>
      <c r="B712" s="149" t="s">
        <v>507</v>
      </c>
      <c r="C712" s="114">
        <v>63200128</v>
      </c>
      <c r="D712" s="149" t="s">
        <v>1039</v>
      </c>
      <c r="E712" s="146"/>
      <c r="F712" s="154">
        <v>15</v>
      </c>
      <c r="G712" s="154"/>
      <c r="H712" s="154">
        <v>1</v>
      </c>
      <c r="I712" s="154"/>
      <c r="J712" s="154"/>
    </row>
    <row r="713" spans="1:10">
      <c r="A713" s="152">
        <v>59</v>
      </c>
      <c r="B713" s="149" t="s">
        <v>507</v>
      </c>
      <c r="C713" s="114">
        <v>63200132</v>
      </c>
      <c r="D713" s="149" t="s">
        <v>1039</v>
      </c>
      <c r="E713" s="146"/>
      <c r="F713" s="154">
        <v>3</v>
      </c>
      <c r="G713" s="154"/>
      <c r="H713" s="154">
        <v>2</v>
      </c>
      <c r="I713" s="154"/>
      <c r="J713" s="154"/>
    </row>
    <row r="714" spans="1:10">
      <c r="A714" s="152">
        <v>60</v>
      </c>
      <c r="B714" s="149" t="s">
        <v>507</v>
      </c>
      <c r="C714" s="114">
        <v>63200130</v>
      </c>
      <c r="D714" s="149" t="s">
        <v>1039</v>
      </c>
      <c r="E714" s="146"/>
      <c r="F714" s="154">
        <v>3</v>
      </c>
      <c r="G714" s="154"/>
      <c r="H714" s="154">
        <v>2</v>
      </c>
      <c r="I714" s="154"/>
      <c r="J714" s="154"/>
    </row>
    <row r="715" spans="1:10">
      <c r="A715" s="152">
        <v>61</v>
      </c>
      <c r="B715" s="149" t="s">
        <v>507</v>
      </c>
      <c r="C715" s="114">
        <v>63200131</v>
      </c>
      <c r="D715" s="149" t="s">
        <v>1039</v>
      </c>
      <c r="E715" s="146"/>
      <c r="F715" s="154">
        <v>3</v>
      </c>
      <c r="G715" s="154"/>
      <c r="H715" s="154">
        <v>2</v>
      </c>
      <c r="I715" s="154"/>
      <c r="J715" s="154"/>
    </row>
    <row r="716" spans="1:10">
      <c r="A716" s="152">
        <v>62</v>
      </c>
      <c r="B716" s="149" t="s">
        <v>507</v>
      </c>
      <c r="C716" s="114">
        <v>63200129</v>
      </c>
      <c r="D716" s="149" t="s">
        <v>1039</v>
      </c>
      <c r="E716" s="146"/>
      <c r="F716" s="154">
        <v>3</v>
      </c>
      <c r="G716" s="154"/>
      <c r="H716" s="154">
        <v>2</v>
      </c>
      <c r="I716" s="154"/>
      <c r="J716" s="154"/>
    </row>
    <row r="717" spans="1:10">
      <c r="A717" s="152">
        <v>63</v>
      </c>
      <c r="B717" s="149" t="s">
        <v>1080</v>
      </c>
      <c r="C717" s="149">
        <v>63400110</v>
      </c>
      <c r="D717" s="149" t="s">
        <v>1039</v>
      </c>
      <c r="E717" s="146"/>
      <c r="F717" s="154">
        <v>90</v>
      </c>
      <c r="G717" s="154"/>
      <c r="H717" s="154">
        <v>20</v>
      </c>
      <c r="I717" s="154">
        <v>20</v>
      </c>
      <c r="J717" s="154">
        <v>20</v>
      </c>
    </row>
    <row r="718" spans="1:10">
      <c r="A718" s="152">
        <v>64</v>
      </c>
      <c r="B718" s="149" t="s">
        <v>1081</v>
      </c>
      <c r="C718" s="114">
        <v>63200162</v>
      </c>
      <c r="D718" s="149" t="s">
        <v>1039</v>
      </c>
      <c r="E718" s="146"/>
      <c r="F718" s="154">
        <v>60</v>
      </c>
      <c r="G718" s="154"/>
      <c r="H718" s="154">
        <v>20</v>
      </c>
      <c r="I718" s="154">
        <v>20</v>
      </c>
      <c r="J718" s="154">
        <v>20</v>
      </c>
    </row>
    <row r="719" spans="1:10">
      <c r="A719" s="152">
        <v>65</v>
      </c>
      <c r="B719" s="149" t="s">
        <v>1082</v>
      </c>
      <c r="C719" s="114">
        <v>64500110</v>
      </c>
      <c r="D719" s="149" t="s">
        <v>1039</v>
      </c>
      <c r="E719" s="146"/>
      <c r="F719" s="154">
        <v>10</v>
      </c>
      <c r="G719" s="154"/>
      <c r="H719" s="154">
        <v>2</v>
      </c>
      <c r="I719" s="154"/>
      <c r="J719" s="154"/>
    </row>
    <row r="720" spans="1:10">
      <c r="A720" s="152">
        <v>66</v>
      </c>
      <c r="B720" s="149" t="s">
        <v>1083</v>
      </c>
      <c r="C720" s="114">
        <v>64500111</v>
      </c>
      <c r="D720" s="149" t="s">
        <v>1039</v>
      </c>
      <c r="E720" s="146"/>
      <c r="F720" s="154">
        <v>10</v>
      </c>
      <c r="G720" s="154"/>
      <c r="H720" s="154">
        <v>2</v>
      </c>
      <c r="I720" s="154">
        <v>2</v>
      </c>
      <c r="J720" s="154"/>
    </row>
    <row r="721" spans="1:10">
      <c r="A721" s="152">
        <v>67</v>
      </c>
      <c r="B721" s="149" t="s">
        <v>1081</v>
      </c>
      <c r="C721" s="114">
        <v>63200163</v>
      </c>
      <c r="D721" s="149" t="s">
        <v>1039</v>
      </c>
      <c r="E721" s="146"/>
      <c r="F721" s="154">
        <v>5</v>
      </c>
      <c r="G721" s="154"/>
      <c r="H721" s="154"/>
      <c r="I721" s="154">
        <v>5</v>
      </c>
      <c r="J721" s="154"/>
    </row>
    <row r="722" spans="1:10">
      <c r="A722" s="152">
        <v>68</v>
      </c>
      <c r="B722" s="149" t="s">
        <v>1084</v>
      </c>
      <c r="C722" s="114">
        <v>63400108</v>
      </c>
      <c r="D722" s="149" t="s">
        <v>1039</v>
      </c>
      <c r="E722" s="146"/>
      <c r="F722" s="154">
        <v>5</v>
      </c>
      <c r="G722" s="154"/>
      <c r="H722" s="154"/>
      <c r="I722" s="154">
        <v>5</v>
      </c>
      <c r="J722" s="154"/>
    </row>
    <row r="723" spans="1:10">
      <c r="A723" s="152">
        <v>69</v>
      </c>
      <c r="B723" s="149" t="s">
        <v>1085</v>
      </c>
      <c r="C723" s="114">
        <v>63400324</v>
      </c>
      <c r="D723" s="149" t="s">
        <v>1039</v>
      </c>
      <c r="E723" s="146"/>
      <c r="F723" s="154">
        <v>5</v>
      </c>
      <c r="G723" s="154"/>
      <c r="H723" s="154"/>
      <c r="I723" s="154">
        <v>5</v>
      </c>
      <c r="J723" s="154"/>
    </row>
    <row r="724" spans="1:10">
      <c r="A724" s="125">
        <v>70</v>
      </c>
      <c r="B724" s="147" t="s">
        <v>1086</v>
      </c>
      <c r="C724" s="132">
        <v>63400255</v>
      </c>
      <c r="D724" s="147" t="s">
        <v>1039</v>
      </c>
      <c r="E724" s="146"/>
      <c r="F724" s="156">
        <v>300</v>
      </c>
      <c r="G724" s="156"/>
      <c r="H724" s="156">
        <v>40</v>
      </c>
      <c r="I724" s="156">
        <v>40</v>
      </c>
      <c r="J724" s="156"/>
    </row>
    <row r="725" spans="1:10">
      <c r="A725" s="125">
        <v>71</v>
      </c>
      <c r="B725" s="147" t="s">
        <v>1087</v>
      </c>
      <c r="C725" s="132">
        <v>80200112</v>
      </c>
      <c r="D725" s="147" t="s">
        <v>1039</v>
      </c>
      <c r="E725" s="146"/>
      <c r="F725" s="156">
        <v>800</v>
      </c>
      <c r="G725" s="156"/>
      <c r="H725" s="156">
        <v>100</v>
      </c>
      <c r="I725" s="156">
        <v>100</v>
      </c>
      <c r="J725" s="156">
        <v>100</v>
      </c>
    </row>
    <row r="726" spans="1:10">
      <c r="A726" s="125">
        <v>72</v>
      </c>
      <c r="B726" s="147" t="s">
        <v>1088</v>
      </c>
      <c r="C726" s="132">
        <v>80200133</v>
      </c>
      <c r="D726" s="147" t="s">
        <v>1039</v>
      </c>
      <c r="E726" s="146"/>
      <c r="F726" s="156">
        <v>500</v>
      </c>
      <c r="G726" s="156"/>
      <c r="H726" s="156">
        <v>100</v>
      </c>
      <c r="I726" s="156">
        <v>100</v>
      </c>
      <c r="J726" s="156">
        <v>100</v>
      </c>
    </row>
    <row r="727" spans="1:10">
      <c r="A727" s="125">
        <v>73</v>
      </c>
      <c r="B727" s="147" t="s">
        <v>1089</v>
      </c>
      <c r="C727" s="132">
        <v>63500206</v>
      </c>
      <c r="D727" s="147" t="s">
        <v>1039</v>
      </c>
      <c r="E727" s="146"/>
      <c r="F727" s="156">
        <v>2</v>
      </c>
      <c r="G727" s="156"/>
      <c r="H727" s="156">
        <v>2</v>
      </c>
      <c r="I727" s="156"/>
      <c r="J727" s="156"/>
    </row>
    <row r="728" spans="1:10">
      <c r="A728" s="125">
        <v>74</v>
      </c>
      <c r="B728" s="147" t="s">
        <v>1090</v>
      </c>
      <c r="C728" s="167">
        <v>63500207</v>
      </c>
      <c r="D728" s="147" t="s">
        <v>1039</v>
      </c>
      <c r="E728" s="146"/>
      <c r="F728" s="156">
        <v>20</v>
      </c>
      <c r="G728" s="156"/>
      <c r="H728" s="156">
        <v>20</v>
      </c>
      <c r="I728" s="156">
        <v>20</v>
      </c>
      <c r="J728" s="156"/>
    </row>
    <row r="729" spans="1:10">
      <c r="A729" s="125">
        <v>75</v>
      </c>
      <c r="B729" s="147" t="s">
        <v>1091</v>
      </c>
      <c r="C729" s="167">
        <v>63500208</v>
      </c>
      <c r="D729" s="147" t="s">
        <v>1039</v>
      </c>
      <c r="E729" s="146"/>
      <c r="F729" s="156">
        <v>150</v>
      </c>
      <c r="G729" s="156"/>
      <c r="H729" s="156">
        <v>20</v>
      </c>
      <c r="I729" s="156">
        <v>20</v>
      </c>
      <c r="J729" s="156"/>
    </row>
    <row r="730" spans="1:10">
      <c r="A730" s="152">
        <v>76</v>
      </c>
      <c r="B730" s="149" t="s">
        <v>1092</v>
      </c>
      <c r="C730" s="168">
        <v>63500209</v>
      </c>
      <c r="D730" s="149" t="s">
        <v>1039</v>
      </c>
      <c r="E730" s="146"/>
      <c r="F730" s="154">
        <v>40</v>
      </c>
      <c r="G730" s="154"/>
      <c r="H730" s="154">
        <v>5</v>
      </c>
      <c r="I730" s="154">
        <v>5</v>
      </c>
      <c r="J730" s="154">
        <v>5</v>
      </c>
    </row>
    <row r="731" spans="1:10">
      <c r="A731" s="152">
        <v>77</v>
      </c>
      <c r="B731" s="149" t="s">
        <v>1093</v>
      </c>
      <c r="C731" s="114">
        <v>63100125</v>
      </c>
      <c r="D731" s="149" t="s">
        <v>1039</v>
      </c>
      <c r="E731" s="146"/>
      <c r="F731" s="154">
        <v>20</v>
      </c>
      <c r="G731" s="154"/>
      <c r="H731" s="154">
        <v>10</v>
      </c>
      <c r="I731" s="154">
        <v>10</v>
      </c>
      <c r="J731" s="154"/>
    </row>
    <row r="732" spans="1:10">
      <c r="A732" s="152">
        <v>78</v>
      </c>
      <c r="B732" s="149" t="s">
        <v>1094</v>
      </c>
      <c r="C732" s="114">
        <v>63100126</v>
      </c>
      <c r="D732" s="149" t="s">
        <v>1039</v>
      </c>
      <c r="E732" s="146"/>
      <c r="F732" s="154">
        <v>20</v>
      </c>
      <c r="G732" s="154"/>
      <c r="H732" s="154">
        <v>10</v>
      </c>
      <c r="I732" s="154">
        <v>10</v>
      </c>
      <c r="J732" s="154"/>
    </row>
    <row r="733" spans="1:10">
      <c r="A733" s="152">
        <v>79</v>
      </c>
      <c r="B733" s="149" t="s">
        <v>1095</v>
      </c>
      <c r="C733" s="114">
        <v>63100127</v>
      </c>
      <c r="D733" s="149" t="s">
        <v>1039</v>
      </c>
      <c r="E733" s="146"/>
      <c r="F733" s="154">
        <v>10</v>
      </c>
      <c r="G733" s="154"/>
      <c r="H733" s="154">
        <v>10</v>
      </c>
      <c r="I733" s="154"/>
      <c r="J733" s="154"/>
    </row>
    <row r="734" spans="1:10">
      <c r="A734" s="152">
        <v>80</v>
      </c>
      <c r="B734" s="149" t="s">
        <v>1096</v>
      </c>
      <c r="C734" s="114">
        <v>63500236</v>
      </c>
      <c r="D734" s="149" t="s">
        <v>1039</v>
      </c>
      <c r="E734" s="146"/>
      <c r="F734" s="154">
        <v>2</v>
      </c>
      <c r="G734" s="154"/>
      <c r="H734" s="154">
        <v>2</v>
      </c>
      <c r="I734" s="154"/>
      <c r="J734" s="154"/>
    </row>
    <row r="735" spans="1:10">
      <c r="A735" s="152">
        <v>81</v>
      </c>
      <c r="B735" s="149" t="s">
        <v>1097</v>
      </c>
      <c r="C735" s="114">
        <v>63500237</v>
      </c>
      <c r="D735" s="149" t="s">
        <v>1039</v>
      </c>
      <c r="E735" s="146"/>
      <c r="F735" s="154">
        <v>2</v>
      </c>
      <c r="G735" s="154"/>
      <c r="H735" s="154">
        <v>2</v>
      </c>
      <c r="I735" s="154"/>
      <c r="J735" s="154"/>
    </row>
    <row r="736" spans="1:10">
      <c r="A736" s="152">
        <v>82</v>
      </c>
      <c r="B736" s="149" t="s">
        <v>1098</v>
      </c>
      <c r="C736" s="114">
        <v>63400331</v>
      </c>
      <c r="D736" s="149" t="s">
        <v>1039</v>
      </c>
      <c r="E736" s="146"/>
      <c r="F736" s="154">
        <v>2</v>
      </c>
      <c r="G736" s="154"/>
      <c r="H736" s="154">
        <v>2</v>
      </c>
      <c r="I736" s="154"/>
      <c r="J736" s="154"/>
    </row>
    <row r="737" spans="1:10">
      <c r="A737" s="152">
        <v>83</v>
      </c>
      <c r="B737" s="149" t="s">
        <v>1099</v>
      </c>
      <c r="C737" s="114">
        <v>63500326</v>
      </c>
      <c r="D737" s="149" t="s">
        <v>1039</v>
      </c>
      <c r="E737" s="146"/>
      <c r="F737" s="154">
        <v>4</v>
      </c>
      <c r="G737" s="154"/>
      <c r="H737" s="154">
        <v>4</v>
      </c>
      <c r="I737" s="154"/>
      <c r="J737" s="154"/>
    </row>
    <row r="738" spans="1:10">
      <c r="A738" s="152">
        <v>84</v>
      </c>
      <c r="B738" s="149" t="s">
        <v>1100</v>
      </c>
      <c r="C738" s="114">
        <v>63500305</v>
      </c>
      <c r="D738" s="149" t="s">
        <v>1039</v>
      </c>
      <c r="E738" s="146"/>
      <c r="F738" s="154">
        <v>10</v>
      </c>
      <c r="G738" s="154"/>
      <c r="H738" s="154">
        <v>15</v>
      </c>
      <c r="I738" s="154">
        <v>15</v>
      </c>
      <c r="J738" s="154"/>
    </row>
    <row r="739" spans="1:10">
      <c r="A739" s="152">
        <v>85</v>
      </c>
      <c r="B739" s="149" t="s">
        <v>1101</v>
      </c>
      <c r="C739" s="114">
        <v>63500306</v>
      </c>
      <c r="D739" s="149" t="s">
        <v>1039</v>
      </c>
      <c r="E739" s="146"/>
      <c r="F739" s="154">
        <v>120</v>
      </c>
      <c r="G739" s="154"/>
      <c r="H739" s="154">
        <v>15</v>
      </c>
      <c r="I739" s="154">
        <v>15</v>
      </c>
      <c r="J739" s="154"/>
    </row>
    <row r="740" spans="1:10">
      <c r="A740" s="152">
        <v>86</v>
      </c>
      <c r="B740" s="149" t="s">
        <v>1102</v>
      </c>
      <c r="C740" s="114">
        <v>63500221</v>
      </c>
      <c r="D740" s="149" t="s">
        <v>1039</v>
      </c>
      <c r="E740" s="146"/>
      <c r="F740" s="154">
        <v>2</v>
      </c>
      <c r="G740" s="154"/>
      <c r="H740" s="154">
        <v>2</v>
      </c>
      <c r="I740" s="154"/>
      <c r="J740" s="154"/>
    </row>
    <row r="741" spans="1:10">
      <c r="A741" s="152">
        <v>87</v>
      </c>
      <c r="B741" s="149" t="s">
        <v>1103</v>
      </c>
      <c r="C741" s="168">
        <v>63500222</v>
      </c>
      <c r="D741" s="149" t="s">
        <v>1039</v>
      </c>
      <c r="E741" s="146"/>
      <c r="F741" s="154">
        <v>5</v>
      </c>
      <c r="G741" s="154"/>
      <c r="H741" s="154">
        <v>5</v>
      </c>
      <c r="I741" s="154">
        <v>5</v>
      </c>
      <c r="J741" s="154">
        <v>5</v>
      </c>
    </row>
    <row r="742" spans="1:10">
      <c r="A742" s="152">
        <v>88</v>
      </c>
      <c r="B742" s="149" t="s">
        <v>1104</v>
      </c>
      <c r="C742" s="168">
        <v>63500223</v>
      </c>
      <c r="D742" s="149" t="s">
        <v>1039</v>
      </c>
      <c r="E742" s="146"/>
      <c r="F742" s="154">
        <v>50</v>
      </c>
      <c r="G742" s="154"/>
      <c r="H742" s="154">
        <v>5</v>
      </c>
      <c r="I742" s="154">
        <v>5</v>
      </c>
      <c r="J742" s="154">
        <v>5</v>
      </c>
    </row>
    <row r="743" spans="1:10">
      <c r="A743" s="152">
        <v>89</v>
      </c>
      <c r="B743" s="149" t="s">
        <v>1105</v>
      </c>
      <c r="C743" s="114">
        <v>64400141</v>
      </c>
      <c r="D743" s="149" t="s">
        <v>1039</v>
      </c>
      <c r="E743" s="146"/>
      <c r="F743" s="154">
        <v>20</v>
      </c>
      <c r="G743" s="154"/>
      <c r="H743" s="154">
        <v>10</v>
      </c>
      <c r="I743" s="154">
        <v>10</v>
      </c>
      <c r="J743" s="154"/>
    </row>
    <row r="744" spans="1:10">
      <c r="A744" s="152">
        <v>90</v>
      </c>
      <c r="B744" s="149" t="s">
        <v>1106</v>
      </c>
      <c r="C744" s="168">
        <v>63500332</v>
      </c>
      <c r="D744" s="149" t="s">
        <v>1039</v>
      </c>
      <c r="E744" s="146"/>
      <c r="F744" s="154">
        <v>15</v>
      </c>
      <c r="G744" s="154"/>
      <c r="H744" s="154">
        <v>5</v>
      </c>
      <c r="I744" s="154">
        <v>5</v>
      </c>
      <c r="J744" s="154">
        <v>5</v>
      </c>
    </row>
    <row r="745" spans="1:10">
      <c r="A745" s="152">
        <v>91</v>
      </c>
      <c r="B745" s="149" t="s">
        <v>1107</v>
      </c>
      <c r="C745" s="168">
        <v>64400139</v>
      </c>
      <c r="D745" s="149" t="s">
        <v>1039</v>
      </c>
      <c r="E745" s="146"/>
      <c r="F745" s="154">
        <v>5</v>
      </c>
      <c r="G745" s="154"/>
      <c r="H745" s="154">
        <v>3</v>
      </c>
      <c r="I745" s="154">
        <v>2</v>
      </c>
      <c r="J745" s="154"/>
    </row>
    <row r="746" spans="1:10">
      <c r="A746" s="152">
        <v>92</v>
      </c>
      <c r="B746" s="149" t="s">
        <v>1108</v>
      </c>
      <c r="C746" s="168">
        <v>64400140</v>
      </c>
      <c r="D746" s="149" t="s">
        <v>1039</v>
      </c>
      <c r="E746" s="146"/>
      <c r="F746" s="154">
        <v>2</v>
      </c>
      <c r="G746" s="154"/>
      <c r="H746" s="154">
        <v>3</v>
      </c>
      <c r="I746" s="154">
        <v>2</v>
      </c>
      <c r="J746" s="154"/>
    </row>
    <row r="747" spans="1:10">
      <c r="A747" s="152">
        <v>93</v>
      </c>
      <c r="B747" s="149" t="s">
        <v>1109</v>
      </c>
      <c r="C747" s="168">
        <v>63500238</v>
      </c>
      <c r="D747" s="149" t="s">
        <v>1039</v>
      </c>
      <c r="E747" s="146"/>
      <c r="F747" s="154">
        <v>10</v>
      </c>
      <c r="G747" s="154"/>
      <c r="H747" s="154">
        <v>3</v>
      </c>
      <c r="I747" s="154">
        <v>2</v>
      </c>
      <c r="J747" s="154"/>
    </row>
    <row r="748" spans="1:10">
      <c r="A748" s="152">
        <v>94</v>
      </c>
      <c r="B748" s="149" t="s">
        <v>1110</v>
      </c>
      <c r="C748" s="114">
        <v>63200165</v>
      </c>
      <c r="D748" s="149" t="s">
        <v>1039</v>
      </c>
      <c r="E748" s="146"/>
      <c r="F748" s="154">
        <v>5</v>
      </c>
      <c r="G748" s="154"/>
      <c r="H748" s="154">
        <v>5</v>
      </c>
      <c r="I748" s="154"/>
      <c r="J748" s="154"/>
    </row>
    <row r="749" spans="1:10">
      <c r="A749" s="152">
        <v>95</v>
      </c>
      <c r="B749" s="149" t="s">
        <v>1111</v>
      </c>
      <c r="C749" s="114">
        <v>63400348</v>
      </c>
      <c r="D749" s="149" t="s">
        <v>1039</v>
      </c>
      <c r="E749" s="146"/>
      <c r="F749" s="154">
        <v>5</v>
      </c>
      <c r="G749" s="154"/>
      <c r="H749" s="154">
        <v>5</v>
      </c>
      <c r="I749" s="154"/>
      <c r="J749" s="154"/>
    </row>
    <row r="750" spans="1:10">
      <c r="A750" s="152">
        <v>96</v>
      </c>
      <c r="B750" s="149" t="s">
        <v>1112</v>
      </c>
      <c r="C750" s="114">
        <v>63400259</v>
      </c>
      <c r="D750" s="149" t="s">
        <v>1039</v>
      </c>
      <c r="E750" s="146"/>
      <c r="F750" s="154">
        <v>3</v>
      </c>
      <c r="G750" s="154"/>
      <c r="H750" s="154">
        <v>2</v>
      </c>
      <c r="I750" s="154">
        <v>1</v>
      </c>
      <c r="J750" s="154">
        <v>0</v>
      </c>
    </row>
    <row r="751" spans="1:10">
      <c r="A751" s="152">
        <v>97</v>
      </c>
      <c r="B751" s="149" t="s">
        <v>1082</v>
      </c>
      <c r="C751" s="114">
        <v>64700140</v>
      </c>
      <c r="D751" s="149" t="s">
        <v>1039</v>
      </c>
      <c r="E751" s="146"/>
      <c r="F751" s="154">
        <v>6</v>
      </c>
      <c r="G751" s="154"/>
      <c r="H751" s="154">
        <v>2</v>
      </c>
      <c r="I751" s="154">
        <v>2</v>
      </c>
      <c r="J751" s="154">
        <v>1</v>
      </c>
    </row>
    <row r="752" spans="1:10">
      <c r="A752" s="152">
        <v>98</v>
      </c>
      <c r="B752" s="149" t="s">
        <v>1051</v>
      </c>
      <c r="C752" s="114">
        <v>64700165</v>
      </c>
      <c r="D752" s="149" t="s">
        <v>1039</v>
      </c>
      <c r="E752" s="146"/>
      <c r="F752" s="154">
        <v>20</v>
      </c>
      <c r="G752" s="154"/>
      <c r="H752" s="154">
        <v>2</v>
      </c>
      <c r="I752" s="154">
        <v>2</v>
      </c>
      <c r="J752" s="154">
        <v>1</v>
      </c>
    </row>
    <row r="753" spans="1:10">
      <c r="A753" s="152">
        <v>99</v>
      </c>
      <c r="B753" s="149" t="s">
        <v>1082</v>
      </c>
      <c r="C753" s="114">
        <v>63300319</v>
      </c>
      <c r="D753" s="149" t="s">
        <v>1039</v>
      </c>
      <c r="E753" s="146"/>
      <c r="F753" s="154">
        <v>5</v>
      </c>
      <c r="G753" s="154"/>
      <c r="H753" s="154">
        <v>2</v>
      </c>
      <c r="I753" s="154">
        <v>1</v>
      </c>
      <c r="J753" s="154"/>
    </row>
    <row r="754" spans="1:10">
      <c r="A754" s="152">
        <v>100</v>
      </c>
      <c r="B754" s="149" t="s">
        <v>1113</v>
      </c>
      <c r="C754" s="114">
        <v>65500111</v>
      </c>
      <c r="D754" s="149" t="s">
        <v>1039</v>
      </c>
      <c r="E754" s="146"/>
      <c r="F754" s="154">
        <v>1</v>
      </c>
      <c r="G754" s="154"/>
      <c r="H754" s="154">
        <v>1</v>
      </c>
      <c r="I754" s="154"/>
      <c r="J754" s="154"/>
    </row>
    <row r="755" spans="1:10">
      <c r="A755" s="152">
        <v>101</v>
      </c>
      <c r="B755" s="149" t="s">
        <v>1114</v>
      </c>
      <c r="C755" s="114">
        <v>63400326</v>
      </c>
      <c r="D755" s="149" t="s">
        <v>1039</v>
      </c>
      <c r="E755" s="146"/>
      <c r="F755" s="154">
        <v>10</v>
      </c>
      <c r="G755" s="154"/>
      <c r="H755" s="154">
        <v>4</v>
      </c>
      <c r="I755" s="154">
        <v>4</v>
      </c>
      <c r="J755" s="154">
        <v>2</v>
      </c>
    </row>
    <row r="756" spans="1:10">
      <c r="A756" s="152">
        <v>102</v>
      </c>
      <c r="B756" s="149" t="s">
        <v>1115</v>
      </c>
      <c r="C756" s="114">
        <v>65500108</v>
      </c>
      <c r="D756" s="149" t="s">
        <v>1039</v>
      </c>
      <c r="E756" s="146"/>
      <c r="F756" s="154">
        <v>1</v>
      </c>
      <c r="G756" s="154"/>
      <c r="H756" s="154">
        <v>1</v>
      </c>
      <c r="I756" s="154"/>
      <c r="J756" s="154"/>
    </row>
    <row r="757" spans="1:10">
      <c r="A757" s="152">
        <v>103</v>
      </c>
      <c r="B757" s="149" t="s">
        <v>1116</v>
      </c>
      <c r="C757" s="114">
        <v>63400332</v>
      </c>
      <c r="D757" s="149" t="s">
        <v>1039</v>
      </c>
      <c r="E757" s="146"/>
      <c r="F757" s="154">
        <v>2</v>
      </c>
      <c r="G757" s="154"/>
      <c r="H757" s="154"/>
      <c r="I757" s="154">
        <v>2</v>
      </c>
      <c r="J757" s="154"/>
    </row>
    <row r="758" spans="1:10">
      <c r="A758" s="152">
        <v>104</v>
      </c>
      <c r="B758" s="149" t="s">
        <v>1117</v>
      </c>
      <c r="C758" s="114">
        <v>63300226</v>
      </c>
      <c r="D758" s="149" t="s">
        <v>1039</v>
      </c>
      <c r="E758" s="146"/>
      <c r="F758" s="154">
        <v>20</v>
      </c>
      <c r="G758" s="154"/>
      <c r="H758" s="154">
        <v>2</v>
      </c>
      <c r="I758" s="154">
        <v>2</v>
      </c>
      <c r="J758" s="154">
        <v>1</v>
      </c>
    </row>
    <row r="759" spans="1:10">
      <c r="A759" s="152">
        <v>105</v>
      </c>
      <c r="B759" s="149" t="s">
        <v>1118</v>
      </c>
      <c r="C759" s="114">
        <v>63300165</v>
      </c>
      <c r="D759" s="149" t="s">
        <v>1039</v>
      </c>
      <c r="E759" s="146"/>
      <c r="F759" s="154">
        <v>2</v>
      </c>
      <c r="G759" s="154"/>
      <c r="H759" s="154">
        <v>1</v>
      </c>
      <c r="I759" s="154">
        <v>1</v>
      </c>
      <c r="J759" s="154"/>
    </row>
    <row r="760" spans="1:10">
      <c r="A760" s="152">
        <v>106</v>
      </c>
      <c r="B760" s="149" t="s">
        <v>1119</v>
      </c>
      <c r="C760" s="114">
        <v>64500142</v>
      </c>
      <c r="D760" s="149" t="s">
        <v>1039</v>
      </c>
      <c r="E760" s="146"/>
      <c r="F760" s="154">
        <v>1</v>
      </c>
      <c r="G760" s="154"/>
      <c r="H760" s="154">
        <v>1</v>
      </c>
      <c r="I760" s="154"/>
      <c r="J760" s="154"/>
    </row>
    <row r="761" spans="1:10">
      <c r="A761" s="152">
        <v>107</v>
      </c>
      <c r="B761" s="149" t="s">
        <v>1120</v>
      </c>
      <c r="C761" s="114">
        <v>63300111</v>
      </c>
      <c r="D761" s="149" t="s">
        <v>1039</v>
      </c>
      <c r="E761" s="146"/>
      <c r="F761" s="154">
        <v>40</v>
      </c>
      <c r="G761" s="154"/>
      <c r="H761" s="154">
        <v>15</v>
      </c>
      <c r="I761" s="154">
        <v>15</v>
      </c>
      <c r="J761" s="154"/>
    </row>
    <row r="762" spans="1:10">
      <c r="A762" s="152">
        <v>108</v>
      </c>
      <c r="B762" s="149" t="s">
        <v>1120</v>
      </c>
      <c r="C762" s="114">
        <v>63300110</v>
      </c>
      <c r="D762" s="149" t="s">
        <v>1039</v>
      </c>
      <c r="E762" s="146"/>
      <c r="F762" s="154">
        <v>50</v>
      </c>
      <c r="G762" s="154"/>
      <c r="H762" s="154">
        <v>15</v>
      </c>
      <c r="I762" s="154">
        <v>15</v>
      </c>
      <c r="J762" s="154"/>
    </row>
    <row r="763" spans="1:10">
      <c r="A763" s="152">
        <v>109</v>
      </c>
      <c r="B763" s="149" t="s">
        <v>1120</v>
      </c>
      <c r="C763" s="114">
        <v>63300137</v>
      </c>
      <c r="D763" s="149" t="s">
        <v>1039</v>
      </c>
      <c r="E763" s="146"/>
      <c r="F763" s="154">
        <v>5</v>
      </c>
      <c r="G763" s="154"/>
      <c r="H763" s="154">
        <v>5</v>
      </c>
      <c r="I763" s="154"/>
      <c r="J763" s="154"/>
    </row>
    <row r="764" spans="1:10">
      <c r="A764" s="152">
        <v>110</v>
      </c>
      <c r="B764" s="149" t="s">
        <v>1120</v>
      </c>
      <c r="C764" s="114">
        <v>63300153</v>
      </c>
      <c r="D764" s="149" t="s">
        <v>1039</v>
      </c>
      <c r="E764" s="146"/>
      <c r="F764" s="154">
        <v>5</v>
      </c>
      <c r="G764" s="154"/>
      <c r="H764" s="154">
        <v>5</v>
      </c>
      <c r="I764" s="154"/>
      <c r="J764" s="154"/>
    </row>
    <row r="765" spans="1:10">
      <c r="A765" s="152">
        <v>111</v>
      </c>
      <c r="B765" s="149" t="s">
        <v>1120</v>
      </c>
      <c r="C765" s="114">
        <v>63300156</v>
      </c>
      <c r="D765" s="149" t="s">
        <v>1039</v>
      </c>
      <c r="E765" s="146"/>
      <c r="F765" s="154">
        <v>1</v>
      </c>
      <c r="G765" s="154"/>
      <c r="H765" s="154">
        <v>1</v>
      </c>
      <c r="I765" s="154"/>
      <c r="J765" s="154"/>
    </row>
    <row r="766" spans="1:10">
      <c r="A766" s="152">
        <v>112</v>
      </c>
      <c r="B766" s="149" t="s">
        <v>1121</v>
      </c>
      <c r="C766" s="114">
        <v>63500100</v>
      </c>
      <c r="D766" s="149" t="s">
        <v>1039</v>
      </c>
      <c r="E766" s="146"/>
      <c r="F766" s="154">
        <v>10</v>
      </c>
      <c r="G766" s="154"/>
      <c r="H766" s="154">
        <v>5</v>
      </c>
      <c r="I766" s="154">
        <v>5</v>
      </c>
      <c r="J766" s="154"/>
    </row>
    <row r="767" spans="1:10">
      <c r="A767" s="152">
        <v>113</v>
      </c>
      <c r="B767" s="149" t="s">
        <v>1122</v>
      </c>
      <c r="C767" s="114">
        <v>63500103</v>
      </c>
      <c r="D767" s="149" t="s">
        <v>1039</v>
      </c>
      <c r="E767" s="146"/>
      <c r="F767" s="154">
        <v>20</v>
      </c>
      <c r="G767" s="154"/>
      <c r="H767" s="154">
        <v>10</v>
      </c>
      <c r="I767" s="154">
        <v>10</v>
      </c>
      <c r="J767" s="154"/>
    </row>
    <row r="768" spans="1:10">
      <c r="A768" s="125">
        <v>114</v>
      </c>
      <c r="B768" s="147" t="s">
        <v>1123</v>
      </c>
      <c r="C768" s="132">
        <v>63500101</v>
      </c>
      <c r="D768" s="147" t="s">
        <v>1039</v>
      </c>
      <c r="E768" s="146"/>
      <c r="F768" s="156">
        <v>10</v>
      </c>
      <c r="G768" s="156"/>
      <c r="H768" s="156">
        <v>5</v>
      </c>
      <c r="I768" s="156">
        <v>5</v>
      </c>
      <c r="J768" s="156"/>
    </row>
    <row r="769" spans="1:10">
      <c r="A769" s="125">
        <v>115</v>
      </c>
      <c r="B769" s="147" t="s">
        <v>1124</v>
      </c>
      <c r="C769" s="132">
        <v>63500104</v>
      </c>
      <c r="D769" s="147" t="s">
        <v>1039</v>
      </c>
      <c r="E769" s="146"/>
      <c r="F769" s="156">
        <v>50</v>
      </c>
      <c r="G769" s="156"/>
      <c r="H769" s="156">
        <v>25</v>
      </c>
      <c r="I769" s="156">
        <v>25</v>
      </c>
      <c r="J769" s="156"/>
    </row>
    <row r="770" spans="1:10">
      <c r="A770" s="125">
        <v>116</v>
      </c>
      <c r="B770" s="147" t="s">
        <v>1125</v>
      </c>
      <c r="C770" s="132">
        <v>63500102</v>
      </c>
      <c r="D770" s="147" t="s">
        <v>1039</v>
      </c>
      <c r="E770" s="146"/>
      <c r="F770" s="156">
        <v>20</v>
      </c>
      <c r="G770" s="156"/>
      <c r="H770" s="156">
        <v>10</v>
      </c>
      <c r="I770" s="156">
        <v>10</v>
      </c>
      <c r="J770" s="156"/>
    </row>
    <row r="771" spans="1:10">
      <c r="A771" s="125">
        <v>117</v>
      </c>
      <c r="B771" s="147" t="s">
        <v>507</v>
      </c>
      <c r="C771" s="132">
        <v>63200185</v>
      </c>
      <c r="D771" s="147" t="s">
        <v>1039</v>
      </c>
      <c r="E771" s="146"/>
      <c r="F771" s="156">
        <v>10</v>
      </c>
      <c r="G771" s="156"/>
      <c r="H771" s="156">
        <v>10</v>
      </c>
      <c r="I771" s="156"/>
      <c r="J771" s="156"/>
    </row>
    <row r="772" spans="1:10">
      <c r="A772" s="125">
        <v>118</v>
      </c>
      <c r="B772" s="147" t="s">
        <v>1126</v>
      </c>
      <c r="C772" s="132">
        <v>63400357</v>
      </c>
      <c r="D772" s="147" t="s">
        <v>1039</v>
      </c>
      <c r="E772" s="146"/>
      <c r="F772" s="156">
        <v>6</v>
      </c>
      <c r="G772" s="156"/>
      <c r="H772" s="156">
        <v>6</v>
      </c>
      <c r="I772" s="156"/>
      <c r="J772" s="156"/>
    </row>
    <row r="773" spans="1:10">
      <c r="A773" s="125">
        <v>119</v>
      </c>
      <c r="B773" s="147" t="s">
        <v>1126</v>
      </c>
      <c r="C773" s="132">
        <v>64500292</v>
      </c>
      <c r="D773" s="147" t="s">
        <v>1039</v>
      </c>
      <c r="E773" s="146"/>
      <c r="F773" s="156">
        <v>6</v>
      </c>
      <c r="G773" s="156"/>
      <c r="H773" s="156">
        <v>6</v>
      </c>
      <c r="I773" s="156"/>
      <c r="J773" s="156"/>
    </row>
    <row r="774" spans="1:10">
      <c r="A774" s="125">
        <v>120</v>
      </c>
      <c r="B774" s="147" t="s">
        <v>1127</v>
      </c>
      <c r="C774" s="132">
        <v>63500363</v>
      </c>
      <c r="D774" s="147" t="s">
        <v>1039</v>
      </c>
      <c r="E774" s="146"/>
      <c r="F774" s="156">
        <v>4</v>
      </c>
      <c r="G774" s="156"/>
      <c r="H774" s="156">
        <v>2</v>
      </c>
      <c r="I774" s="156">
        <v>2</v>
      </c>
      <c r="J774" s="156"/>
    </row>
    <row r="775" spans="1:10">
      <c r="A775" s="125">
        <v>121</v>
      </c>
      <c r="B775" s="147" t="s">
        <v>1128</v>
      </c>
      <c r="C775" s="132">
        <v>63611121</v>
      </c>
      <c r="D775" s="147" t="s">
        <v>1039</v>
      </c>
      <c r="E775" s="146"/>
      <c r="F775" s="156">
        <v>5</v>
      </c>
      <c r="G775" s="156"/>
      <c r="H775" s="156">
        <v>2</v>
      </c>
      <c r="I775" s="156">
        <v>2</v>
      </c>
      <c r="J775" s="156">
        <v>1</v>
      </c>
    </row>
    <row r="776" spans="1:10">
      <c r="A776" s="125">
        <v>122</v>
      </c>
      <c r="B776" s="147" t="s">
        <v>1129</v>
      </c>
      <c r="C776" s="132">
        <v>64500241</v>
      </c>
      <c r="D776" s="147" t="s">
        <v>1039</v>
      </c>
      <c r="E776" s="146"/>
      <c r="F776" s="156">
        <v>5</v>
      </c>
      <c r="G776" s="156"/>
      <c r="H776" s="156">
        <v>2</v>
      </c>
      <c r="I776" s="156">
        <v>2</v>
      </c>
      <c r="J776" s="156">
        <v>1</v>
      </c>
    </row>
    <row r="777" spans="1:10">
      <c r="A777" s="125">
        <v>123</v>
      </c>
      <c r="B777" s="147" t="s">
        <v>1130</v>
      </c>
      <c r="C777" s="132">
        <v>64400112</v>
      </c>
      <c r="D777" s="147" t="s">
        <v>1039</v>
      </c>
      <c r="E777" s="146"/>
      <c r="F777" s="156">
        <v>4</v>
      </c>
      <c r="G777" s="156"/>
      <c r="H777" s="156">
        <v>3</v>
      </c>
      <c r="I777" s="156">
        <v>1</v>
      </c>
      <c r="J777" s="156">
        <v>1</v>
      </c>
    </row>
    <row r="778" spans="1:10">
      <c r="A778" s="125">
        <v>124</v>
      </c>
      <c r="B778" s="147" t="s">
        <v>1131</v>
      </c>
      <c r="C778" s="132">
        <v>64400117</v>
      </c>
      <c r="D778" s="147" t="s">
        <v>1039</v>
      </c>
      <c r="E778" s="146"/>
      <c r="F778" s="156">
        <v>4</v>
      </c>
      <c r="G778" s="156"/>
      <c r="H778" s="156">
        <v>3</v>
      </c>
      <c r="I778" s="156">
        <v>1</v>
      </c>
      <c r="J778" s="156">
        <v>1</v>
      </c>
    </row>
    <row r="779" spans="1:10">
      <c r="A779" s="125">
        <v>125</v>
      </c>
      <c r="B779" s="147" t="s">
        <v>1132</v>
      </c>
      <c r="C779" s="132">
        <v>64400114</v>
      </c>
      <c r="D779" s="147" t="s">
        <v>1039</v>
      </c>
      <c r="E779" s="146"/>
      <c r="F779" s="156">
        <v>4</v>
      </c>
      <c r="G779" s="156"/>
      <c r="H779" s="156">
        <v>4</v>
      </c>
      <c r="I779" s="156"/>
      <c r="J779" s="156"/>
    </row>
    <row r="780" spans="1:10">
      <c r="A780" s="125">
        <v>126</v>
      </c>
      <c r="B780" s="147" t="s">
        <v>1133</v>
      </c>
      <c r="C780" s="132">
        <v>80100128</v>
      </c>
      <c r="D780" s="147" t="s">
        <v>1039</v>
      </c>
      <c r="E780" s="146"/>
      <c r="F780" s="156">
        <v>100</v>
      </c>
      <c r="G780" s="156"/>
      <c r="H780" s="156">
        <v>50</v>
      </c>
      <c r="I780" s="156">
        <v>50</v>
      </c>
      <c r="J780" s="156"/>
    </row>
    <row r="781" spans="1:10">
      <c r="A781" s="125">
        <v>127</v>
      </c>
      <c r="B781" s="147" t="s">
        <v>375</v>
      </c>
      <c r="C781" s="132">
        <v>64400142</v>
      </c>
      <c r="D781" s="147" t="s">
        <v>1039</v>
      </c>
      <c r="E781" s="146"/>
      <c r="F781" s="156">
        <v>20</v>
      </c>
      <c r="G781" s="156"/>
      <c r="H781" s="156">
        <v>10</v>
      </c>
      <c r="I781" s="156">
        <v>10</v>
      </c>
      <c r="J781" s="156"/>
    </row>
    <row r="782" spans="1:10">
      <c r="A782" s="125">
        <v>128</v>
      </c>
      <c r="B782" s="147" t="s">
        <v>1120</v>
      </c>
      <c r="C782" s="132">
        <v>63300174</v>
      </c>
      <c r="D782" s="147" t="s">
        <v>1039</v>
      </c>
      <c r="E782" s="146"/>
      <c r="F782" s="156">
        <v>10</v>
      </c>
      <c r="G782" s="156"/>
      <c r="H782" s="156">
        <v>10</v>
      </c>
      <c r="I782" s="156"/>
      <c r="J782" s="156"/>
    </row>
    <row r="783" spans="1:10">
      <c r="A783" s="125">
        <v>129</v>
      </c>
      <c r="B783" s="147" t="s">
        <v>1120</v>
      </c>
      <c r="C783" s="132">
        <v>63300152</v>
      </c>
      <c r="D783" s="147" t="s">
        <v>1039</v>
      </c>
      <c r="E783" s="146"/>
      <c r="F783" s="156">
        <v>10</v>
      </c>
      <c r="G783" s="156"/>
      <c r="H783" s="156">
        <v>5</v>
      </c>
      <c r="I783" s="156">
        <v>5</v>
      </c>
      <c r="J783" s="156"/>
    </row>
    <row r="784" spans="1:10">
      <c r="A784" s="125">
        <v>130</v>
      </c>
      <c r="B784" s="147" t="s">
        <v>1120</v>
      </c>
      <c r="C784" s="132">
        <v>63300144</v>
      </c>
      <c r="D784" s="147" t="s">
        <v>1039</v>
      </c>
      <c r="E784" s="146"/>
      <c r="F784" s="156">
        <v>5</v>
      </c>
      <c r="G784" s="156"/>
      <c r="H784" s="156">
        <v>5</v>
      </c>
      <c r="I784" s="156"/>
      <c r="J784" s="156"/>
    </row>
    <row r="785" spans="1:10">
      <c r="A785" s="125">
        <v>131</v>
      </c>
      <c r="B785" s="147" t="s">
        <v>1120</v>
      </c>
      <c r="C785" s="132">
        <v>63300146</v>
      </c>
      <c r="D785" s="147" t="s">
        <v>1039</v>
      </c>
      <c r="E785" s="146"/>
      <c r="F785" s="156">
        <v>5</v>
      </c>
      <c r="G785" s="156"/>
      <c r="H785" s="156">
        <v>5</v>
      </c>
      <c r="I785" s="156"/>
      <c r="J785" s="156"/>
    </row>
    <row r="786" spans="1:10">
      <c r="A786" s="125">
        <v>132</v>
      </c>
      <c r="B786" s="147" t="s">
        <v>1120</v>
      </c>
      <c r="C786" s="132">
        <v>63300133</v>
      </c>
      <c r="D786" s="147" t="s">
        <v>1039</v>
      </c>
      <c r="E786" s="146"/>
      <c r="F786" s="156">
        <v>3</v>
      </c>
      <c r="G786" s="156"/>
      <c r="H786" s="156">
        <v>3</v>
      </c>
      <c r="I786" s="156"/>
      <c r="J786" s="156"/>
    </row>
    <row r="787" spans="1:10">
      <c r="A787" s="125">
        <v>133</v>
      </c>
      <c r="B787" s="147" t="s">
        <v>1120</v>
      </c>
      <c r="C787" s="132">
        <v>63300147</v>
      </c>
      <c r="D787" s="147" t="s">
        <v>1039</v>
      </c>
      <c r="E787" s="146"/>
      <c r="F787" s="156">
        <v>5</v>
      </c>
      <c r="G787" s="156"/>
      <c r="H787" s="156">
        <v>5</v>
      </c>
      <c r="I787" s="156"/>
      <c r="J787" s="156"/>
    </row>
    <row r="788" spans="1:10">
      <c r="A788" s="125">
        <v>134</v>
      </c>
      <c r="B788" s="147" t="s">
        <v>1120</v>
      </c>
      <c r="C788" s="132">
        <v>63300145</v>
      </c>
      <c r="D788" s="147" t="s">
        <v>1039</v>
      </c>
      <c r="E788" s="146"/>
      <c r="F788" s="156">
        <v>5</v>
      </c>
      <c r="G788" s="156"/>
      <c r="H788" s="156">
        <v>5</v>
      </c>
      <c r="I788" s="156"/>
      <c r="J788" s="156"/>
    </row>
    <row r="789" spans="1:10">
      <c r="A789" s="125">
        <v>135</v>
      </c>
      <c r="B789" s="147" t="s">
        <v>1120</v>
      </c>
      <c r="C789" s="132">
        <v>63300148</v>
      </c>
      <c r="D789" s="147" t="s">
        <v>1039</v>
      </c>
      <c r="E789" s="146"/>
      <c r="F789" s="156">
        <v>5</v>
      </c>
      <c r="G789" s="156"/>
      <c r="H789" s="156">
        <v>5</v>
      </c>
      <c r="I789" s="156"/>
      <c r="J789" s="156"/>
    </row>
    <row r="790" spans="1:10">
      <c r="A790" s="125">
        <v>136</v>
      </c>
      <c r="B790" s="147" t="s">
        <v>1120</v>
      </c>
      <c r="C790" s="132">
        <v>63300130</v>
      </c>
      <c r="D790" s="147" t="s">
        <v>1039</v>
      </c>
      <c r="E790" s="146"/>
      <c r="F790" s="156">
        <v>5</v>
      </c>
      <c r="G790" s="156"/>
      <c r="H790" s="156">
        <v>5</v>
      </c>
      <c r="I790" s="156"/>
      <c r="J790" s="156"/>
    </row>
    <row r="791" spans="1:10">
      <c r="A791" s="125">
        <v>137</v>
      </c>
      <c r="B791" s="147" t="s">
        <v>1134</v>
      </c>
      <c r="C791" s="132">
        <v>63300327</v>
      </c>
      <c r="D791" s="147" t="s">
        <v>1039</v>
      </c>
      <c r="E791" s="146"/>
      <c r="F791" s="156">
        <v>3</v>
      </c>
      <c r="G791" s="156"/>
      <c r="H791" s="156">
        <v>3</v>
      </c>
      <c r="I791" s="156"/>
      <c r="J791" s="156"/>
    </row>
    <row r="792" spans="1:10">
      <c r="A792" s="125">
        <v>138</v>
      </c>
      <c r="B792" s="147" t="s">
        <v>1134</v>
      </c>
      <c r="C792" s="132">
        <v>63300318</v>
      </c>
      <c r="D792" s="147" t="s">
        <v>1039</v>
      </c>
      <c r="E792" s="146"/>
      <c r="F792" s="156">
        <v>2</v>
      </c>
      <c r="G792" s="156"/>
      <c r="H792" s="156">
        <v>2</v>
      </c>
      <c r="I792" s="156"/>
      <c r="J792" s="156"/>
    </row>
    <row r="793" spans="1:10">
      <c r="A793" s="125">
        <v>139</v>
      </c>
      <c r="B793" s="147" t="s">
        <v>1135</v>
      </c>
      <c r="C793" s="132">
        <v>63300186</v>
      </c>
      <c r="D793" s="147" t="s">
        <v>1039</v>
      </c>
      <c r="E793" s="146"/>
      <c r="F793" s="156">
        <v>1</v>
      </c>
      <c r="G793" s="156"/>
      <c r="H793" s="156">
        <v>1</v>
      </c>
      <c r="I793" s="156"/>
      <c r="J793" s="156"/>
    </row>
    <row r="794" spans="1:10">
      <c r="A794" s="125">
        <v>140</v>
      </c>
      <c r="B794" s="147" t="s">
        <v>1136</v>
      </c>
      <c r="C794" s="132">
        <v>65100156</v>
      </c>
      <c r="D794" s="147" t="s">
        <v>1039</v>
      </c>
      <c r="E794" s="146"/>
      <c r="F794" s="156">
        <v>5</v>
      </c>
      <c r="G794" s="156"/>
      <c r="H794" s="156">
        <v>3</v>
      </c>
      <c r="I794" s="156">
        <v>2</v>
      </c>
      <c r="J794" s="156"/>
    </row>
    <row r="795" spans="1:10">
      <c r="A795" s="125">
        <v>141</v>
      </c>
      <c r="B795" s="147" t="s">
        <v>1075</v>
      </c>
      <c r="C795" s="132">
        <v>64500141</v>
      </c>
      <c r="D795" s="147" t="s">
        <v>1039</v>
      </c>
      <c r="E795" s="146"/>
      <c r="F795" s="156">
        <v>1</v>
      </c>
      <c r="G795" s="156"/>
      <c r="H795" s="156">
        <v>1</v>
      </c>
      <c r="I795" s="156"/>
      <c r="J795" s="156"/>
    </row>
    <row r="796" spans="1:10">
      <c r="A796" s="125">
        <v>142</v>
      </c>
      <c r="B796" s="147" t="s">
        <v>1137</v>
      </c>
      <c r="C796" s="132">
        <v>80200124</v>
      </c>
      <c r="D796" s="147" t="s">
        <v>1039</v>
      </c>
      <c r="E796" s="146"/>
      <c r="F796" s="156">
        <v>20</v>
      </c>
      <c r="G796" s="156"/>
      <c r="H796" s="156">
        <v>20</v>
      </c>
      <c r="I796" s="156"/>
      <c r="J796" s="156"/>
    </row>
    <row r="797" spans="1:10">
      <c r="A797" s="125">
        <v>143</v>
      </c>
      <c r="B797" s="147" t="s">
        <v>567</v>
      </c>
      <c r="C797" s="147">
        <v>64500145</v>
      </c>
      <c r="D797" s="147" t="s">
        <v>1039</v>
      </c>
      <c r="E797" s="146"/>
      <c r="F797" s="156">
        <v>4</v>
      </c>
      <c r="G797" s="156"/>
      <c r="H797" s="156">
        <v>2</v>
      </c>
      <c r="I797" s="156">
        <v>2</v>
      </c>
      <c r="J797" s="156"/>
    </row>
    <row r="798" spans="1:10">
      <c r="A798" s="125">
        <v>144</v>
      </c>
      <c r="B798" s="147" t="s">
        <v>1138</v>
      </c>
      <c r="C798" s="155">
        <v>65500104</v>
      </c>
      <c r="D798" s="147" t="s">
        <v>1039</v>
      </c>
      <c r="E798" s="146"/>
      <c r="F798" s="156">
        <v>1</v>
      </c>
      <c r="G798" s="156"/>
      <c r="H798" s="156"/>
      <c r="I798" s="156">
        <v>1</v>
      </c>
      <c r="J798" s="156"/>
    </row>
    <row r="799" spans="1:10">
      <c r="A799" s="125">
        <v>145</v>
      </c>
      <c r="B799" s="147" t="s">
        <v>1139</v>
      </c>
      <c r="C799" s="155">
        <v>64500123</v>
      </c>
      <c r="D799" s="147" t="s">
        <v>1039</v>
      </c>
      <c r="E799" s="146"/>
      <c r="F799" s="156">
        <v>5</v>
      </c>
      <c r="G799" s="156"/>
      <c r="H799" s="156">
        <v>5</v>
      </c>
      <c r="I799" s="156"/>
      <c r="J799" s="156"/>
    </row>
    <row r="800" spans="1:10">
      <c r="A800" s="152">
        <v>146</v>
      </c>
      <c r="B800" s="149" t="s">
        <v>507</v>
      </c>
      <c r="C800" s="115">
        <v>63200196</v>
      </c>
      <c r="D800" s="149" t="s">
        <v>1039</v>
      </c>
      <c r="E800" s="146"/>
      <c r="F800" s="154">
        <v>20</v>
      </c>
      <c r="G800" s="154"/>
      <c r="H800" s="154">
        <v>10</v>
      </c>
      <c r="I800" s="154">
        <v>10</v>
      </c>
      <c r="J800" s="154"/>
    </row>
    <row r="801" spans="1:10">
      <c r="A801" s="152">
        <v>147</v>
      </c>
      <c r="B801" s="149" t="s">
        <v>1140</v>
      </c>
      <c r="C801" s="115">
        <v>88169113</v>
      </c>
      <c r="D801" s="149" t="s">
        <v>1039</v>
      </c>
      <c r="E801" s="146"/>
      <c r="F801" s="154">
        <v>6</v>
      </c>
      <c r="G801" s="154"/>
      <c r="H801" s="154">
        <v>6</v>
      </c>
      <c r="I801" s="154"/>
      <c r="J801" s="154"/>
    </row>
    <row r="802" spans="1:10">
      <c r="A802" s="152">
        <v>148</v>
      </c>
      <c r="B802" s="149" t="s">
        <v>1141</v>
      </c>
      <c r="C802" s="115">
        <v>64500144</v>
      </c>
      <c r="D802" s="149" t="s">
        <v>1039</v>
      </c>
      <c r="E802" s="146"/>
      <c r="F802" s="154">
        <v>1</v>
      </c>
      <c r="G802" s="154"/>
      <c r="H802" s="154">
        <v>1</v>
      </c>
      <c r="I802" s="154"/>
      <c r="J802" s="154"/>
    </row>
    <row r="803" spans="1:10">
      <c r="A803" s="152">
        <v>149</v>
      </c>
      <c r="B803" s="149" t="s">
        <v>1120</v>
      </c>
      <c r="C803" s="115">
        <v>63300139</v>
      </c>
      <c r="D803" s="149" t="s">
        <v>1039</v>
      </c>
      <c r="E803" s="146"/>
      <c r="F803" s="154">
        <v>5</v>
      </c>
      <c r="G803" s="154"/>
      <c r="H803" s="154">
        <v>5</v>
      </c>
      <c r="I803" s="154"/>
      <c r="J803" s="154"/>
    </row>
    <row r="804" spans="1:10">
      <c r="A804" s="152">
        <v>150</v>
      </c>
      <c r="B804" s="149" t="s">
        <v>1120</v>
      </c>
      <c r="C804" s="115">
        <v>63300150</v>
      </c>
      <c r="D804" s="149" t="s">
        <v>1039</v>
      </c>
      <c r="E804" s="146"/>
      <c r="F804" s="154">
        <v>3</v>
      </c>
      <c r="G804" s="154"/>
      <c r="H804" s="154">
        <v>3</v>
      </c>
      <c r="I804" s="154"/>
      <c r="J804" s="154"/>
    </row>
    <row r="805" spans="1:10">
      <c r="A805" s="125">
        <v>151</v>
      </c>
      <c r="B805" s="147" t="s">
        <v>1142</v>
      </c>
      <c r="C805" s="155">
        <v>64500211</v>
      </c>
      <c r="D805" s="147" t="s">
        <v>1039</v>
      </c>
      <c r="E805" s="146"/>
      <c r="F805" s="156">
        <v>5</v>
      </c>
      <c r="G805" s="156"/>
      <c r="H805" s="156">
        <v>5</v>
      </c>
      <c r="I805" s="156"/>
      <c r="J805" s="156"/>
    </row>
    <row r="806" spans="1:10">
      <c r="A806" s="125">
        <v>152</v>
      </c>
      <c r="B806" s="147" t="s">
        <v>1143</v>
      </c>
      <c r="C806" s="155">
        <v>88169210</v>
      </c>
      <c r="D806" s="147" t="s">
        <v>1039</v>
      </c>
      <c r="E806" s="146"/>
      <c r="F806" s="156">
        <v>5</v>
      </c>
      <c r="G806" s="156"/>
      <c r="H806" s="156">
        <v>5</v>
      </c>
      <c r="I806" s="156"/>
      <c r="J806" s="156"/>
    </row>
    <row r="807" spans="1:10">
      <c r="A807" s="125">
        <v>153</v>
      </c>
      <c r="B807" s="147" t="s">
        <v>504</v>
      </c>
      <c r="C807" s="155">
        <v>64400156</v>
      </c>
      <c r="D807" s="147" t="s">
        <v>1039</v>
      </c>
      <c r="E807" s="146"/>
      <c r="F807" s="156">
        <v>5</v>
      </c>
      <c r="G807" s="156"/>
      <c r="H807" s="156">
        <v>5</v>
      </c>
      <c r="I807" s="156"/>
      <c r="J807" s="156"/>
    </row>
    <row r="808" spans="1:10">
      <c r="A808" s="125">
        <v>154</v>
      </c>
      <c r="B808" s="147" t="s">
        <v>1144</v>
      </c>
      <c r="C808" s="155">
        <v>64400155</v>
      </c>
      <c r="D808" s="147" t="s">
        <v>1039</v>
      </c>
      <c r="E808" s="146"/>
      <c r="F808" s="156">
        <v>10</v>
      </c>
      <c r="G808" s="156"/>
      <c r="H808" s="156">
        <v>10</v>
      </c>
      <c r="I808" s="156"/>
      <c r="J808" s="156"/>
    </row>
    <row r="809" spans="1:10">
      <c r="A809" s="125">
        <v>155</v>
      </c>
      <c r="B809" s="147" t="s">
        <v>1145</v>
      </c>
      <c r="C809" s="155">
        <v>64400179</v>
      </c>
      <c r="D809" s="147" t="s">
        <v>1039</v>
      </c>
      <c r="E809" s="146"/>
      <c r="F809" s="156">
        <v>10</v>
      </c>
      <c r="G809" s="156"/>
      <c r="H809" s="156">
        <v>10</v>
      </c>
      <c r="I809" s="156"/>
      <c r="J809" s="156"/>
    </row>
    <row r="810" spans="1:10">
      <c r="A810" s="125">
        <v>156</v>
      </c>
      <c r="B810" s="147" t="s">
        <v>1146</v>
      </c>
      <c r="C810" s="155">
        <v>64500106</v>
      </c>
      <c r="D810" s="147" t="s">
        <v>1039</v>
      </c>
      <c r="E810" s="146"/>
      <c r="F810" s="156">
        <v>4</v>
      </c>
      <c r="G810" s="156"/>
      <c r="H810" s="156">
        <v>4</v>
      </c>
      <c r="I810" s="156"/>
      <c r="J810" s="156"/>
    </row>
    <row r="811" spans="1:10">
      <c r="A811" s="125">
        <v>157</v>
      </c>
      <c r="B811" s="147" t="s">
        <v>1147</v>
      </c>
      <c r="C811" s="155">
        <v>65100121</v>
      </c>
      <c r="D811" s="147" t="s">
        <v>1039</v>
      </c>
      <c r="E811" s="146"/>
      <c r="F811" s="156">
        <v>5</v>
      </c>
      <c r="G811" s="156"/>
      <c r="H811" s="156">
        <v>5</v>
      </c>
      <c r="I811" s="156"/>
      <c r="J811" s="156"/>
    </row>
    <row r="812" spans="1:10">
      <c r="A812" s="125">
        <v>158</v>
      </c>
      <c r="B812" s="147" t="s">
        <v>1148</v>
      </c>
      <c r="C812" s="155">
        <v>65100119</v>
      </c>
      <c r="D812" s="147" t="s">
        <v>1039</v>
      </c>
      <c r="E812" s="146"/>
      <c r="F812" s="156">
        <v>5</v>
      </c>
      <c r="G812" s="156"/>
      <c r="H812" s="156">
        <v>5</v>
      </c>
      <c r="I812" s="156"/>
      <c r="J812" s="156"/>
    </row>
    <row r="813" spans="1:10">
      <c r="A813" s="125">
        <v>159</v>
      </c>
      <c r="B813" s="147" t="s">
        <v>1137</v>
      </c>
      <c r="C813" s="155">
        <v>80200120</v>
      </c>
      <c r="D813" s="147" t="s">
        <v>1039</v>
      </c>
      <c r="E813" s="146"/>
      <c r="F813" s="156">
        <v>5</v>
      </c>
      <c r="G813" s="156"/>
      <c r="H813" s="156">
        <v>5</v>
      </c>
      <c r="I813" s="156"/>
      <c r="J813" s="156"/>
    </row>
    <row r="814" spans="1:10">
      <c r="A814" s="125">
        <v>160</v>
      </c>
      <c r="B814" s="147" t="s">
        <v>1137</v>
      </c>
      <c r="C814" s="155">
        <v>80200115</v>
      </c>
      <c r="D814" s="147" t="s">
        <v>1039</v>
      </c>
      <c r="E814" s="146"/>
      <c r="F814" s="156">
        <v>100</v>
      </c>
      <c r="G814" s="156"/>
      <c r="H814" s="156">
        <v>50</v>
      </c>
      <c r="I814" s="156">
        <v>50</v>
      </c>
      <c r="J814" s="156"/>
    </row>
    <row r="815" spans="1:10">
      <c r="A815" s="125">
        <v>161</v>
      </c>
      <c r="B815" s="147" t="s">
        <v>1149</v>
      </c>
      <c r="C815" s="155">
        <v>63300151</v>
      </c>
      <c r="D815" s="147" t="s">
        <v>1039</v>
      </c>
      <c r="E815" s="146"/>
      <c r="F815" s="156">
        <v>2</v>
      </c>
      <c r="G815" s="156"/>
      <c r="H815" s="156">
        <v>2</v>
      </c>
      <c r="I815" s="156"/>
      <c r="J815" s="156"/>
    </row>
    <row r="816" spans="1:10">
      <c r="A816" s="152">
        <v>162</v>
      </c>
      <c r="B816" s="149" t="s">
        <v>1149</v>
      </c>
      <c r="C816" s="115">
        <v>63300149</v>
      </c>
      <c r="D816" s="149" t="s">
        <v>1039</v>
      </c>
      <c r="E816" s="146"/>
      <c r="F816" s="154">
        <v>2</v>
      </c>
      <c r="G816" s="154"/>
      <c r="H816" s="154">
        <v>2</v>
      </c>
      <c r="I816" s="154"/>
      <c r="J816" s="154"/>
    </row>
    <row r="817" spans="1:10">
      <c r="A817" s="152">
        <v>163</v>
      </c>
      <c r="B817" s="149" t="s">
        <v>1143</v>
      </c>
      <c r="C817" s="115">
        <v>88169114</v>
      </c>
      <c r="D817" s="149" t="s">
        <v>1039</v>
      </c>
      <c r="E817" s="146"/>
      <c r="F817" s="154">
        <v>40</v>
      </c>
      <c r="G817" s="154"/>
      <c r="H817" s="154">
        <v>20</v>
      </c>
      <c r="I817" s="154">
        <v>20</v>
      </c>
      <c r="J817" s="154"/>
    </row>
    <row r="818" spans="1:10">
      <c r="A818" s="152">
        <v>164</v>
      </c>
      <c r="B818" s="149" t="s">
        <v>1068</v>
      </c>
      <c r="C818" s="115">
        <v>65700108</v>
      </c>
      <c r="D818" s="149" t="s">
        <v>1039</v>
      </c>
      <c r="E818" s="146"/>
      <c r="F818" s="154">
        <v>8</v>
      </c>
      <c r="G818" s="154"/>
      <c r="H818" s="154">
        <v>8</v>
      </c>
      <c r="I818" s="154"/>
      <c r="J818" s="154"/>
    </row>
    <row r="819" spans="1:10">
      <c r="A819" s="152">
        <v>165</v>
      </c>
      <c r="B819" s="149" t="s">
        <v>1150</v>
      </c>
      <c r="C819" s="115">
        <v>65700107</v>
      </c>
      <c r="D819" s="149" t="s">
        <v>1039</v>
      </c>
      <c r="E819" s="146"/>
      <c r="F819" s="154">
        <v>2</v>
      </c>
      <c r="G819" s="154"/>
      <c r="H819" s="154">
        <v>2</v>
      </c>
      <c r="I819" s="154"/>
      <c r="J819" s="154"/>
    </row>
    <row r="820" spans="1:10">
      <c r="A820" s="152">
        <v>166</v>
      </c>
      <c r="B820" s="149" t="s">
        <v>1151</v>
      </c>
      <c r="C820" s="115">
        <v>65700110</v>
      </c>
      <c r="D820" s="149"/>
      <c r="E820" s="146"/>
      <c r="F820" s="154">
        <v>3</v>
      </c>
      <c r="G820" s="154"/>
      <c r="H820" s="154">
        <v>3</v>
      </c>
      <c r="I820" s="154"/>
      <c r="J820" s="154"/>
    </row>
    <row r="821" spans="1:10" ht="15" customHeight="1">
      <c r="A821" s="241" t="s">
        <v>1152</v>
      </c>
      <c r="B821" s="242"/>
      <c r="C821" s="242"/>
      <c r="D821" s="242"/>
      <c r="E821" s="242"/>
      <c r="F821" s="242"/>
      <c r="G821" s="242"/>
      <c r="H821" s="242"/>
      <c r="I821" s="242"/>
      <c r="J821" s="242"/>
    </row>
    <row r="822" spans="1:10">
      <c r="A822" s="152">
        <v>167</v>
      </c>
      <c r="B822" s="149" t="s">
        <v>1153</v>
      </c>
      <c r="C822" s="149">
        <v>63400399</v>
      </c>
      <c r="D822" s="149" t="s">
        <v>1039</v>
      </c>
      <c r="E822" s="146"/>
      <c r="F822" s="154">
        <v>8</v>
      </c>
      <c r="G822" s="154"/>
      <c r="H822" s="154">
        <v>8</v>
      </c>
      <c r="I822" s="154"/>
      <c r="J822" s="154"/>
    </row>
    <row r="823" spans="1:10">
      <c r="A823" s="152">
        <v>168</v>
      </c>
      <c r="B823" s="149" t="s">
        <v>1153</v>
      </c>
      <c r="C823" s="149">
        <v>63400398</v>
      </c>
      <c r="D823" s="149" t="s">
        <v>1039</v>
      </c>
      <c r="E823" s="146"/>
      <c r="F823" s="154">
        <v>4</v>
      </c>
      <c r="G823" s="154"/>
      <c r="H823" s="154">
        <v>4</v>
      </c>
      <c r="I823" s="154"/>
      <c r="J823" s="154"/>
    </row>
    <row r="824" spans="1:10">
      <c r="A824" s="152">
        <v>169</v>
      </c>
      <c r="B824" s="149" t="s">
        <v>1057</v>
      </c>
      <c r="C824" s="149">
        <v>63200175</v>
      </c>
      <c r="D824" s="149" t="s">
        <v>1039</v>
      </c>
      <c r="E824" s="146"/>
      <c r="F824" s="154">
        <v>2</v>
      </c>
      <c r="G824" s="154"/>
      <c r="H824" s="154"/>
      <c r="I824" s="154">
        <v>2</v>
      </c>
      <c r="J824" s="154"/>
    </row>
    <row r="825" spans="1:10">
      <c r="A825" s="152">
        <v>170</v>
      </c>
      <c r="B825" s="149" t="s">
        <v>1154</v>
      </c>
      <c r="C825" s="149">
        <v>63200207</v>
      </c>
      <c r="D825" s="149" t="s">
        <v>1039</v>
      </c>
      <c r="E825" s="146"/>
      <c r="F825" s="154">
        <v>2</v>
      </c>
      <c r="G825" s="154"/>
      <c r="H825" s="154"/>
      <c r="I825" s="154">
        <v>2</v>
      </c>
      <c r="J825" s="154"/>
    </row>
    <row r="826" spans="1:10">
      <c r="A826" s="152">
        <v>171</v>
      </c>
      <c r="B826" s="149" t="s">
        <v>1155</v>
      </c>
      <c r="C826" s="149">
        <v>63200176</v>
      </c>
      <c r="D826" s="149" t="s">
        <v>1039</v>
      </c>
      <c r="E826" s="146"/>
      <c r="F826" s="154">
        <v>2</v>
      </c>
      <c r="G826" s="154"/>
      <c r="H826" s="154"/>
      <c r="I826" s="154">
        <v>2</v>
      </c>
      <c r="J826" s="154"/>
    </row>
    <row r="827" spans="1:10">
      <c r="A827" s="152">
        <v>172</v>
      </c>
      <c r="B827" s="149" t="s">
        <v>1156</v>
      </c>
      <c r="C827" s="149">
        <v>63200206</v>
      </c>
      <c r="D827" s="149" t="s">
        <v>1039</v>
      </c>
      <c r="E827" s="146"/>
      <c r="F827" s="154">
        <v>2</v>
      </c>
      <c r="G827" s="154"/>
      <c r="H827" s="154">
        <v>2</v>
      </c>
      <c r="I827" s="154"/>
      <c r="J827" s="154"/>
    </row>
    <row r="828" spans="1:10">
      <c r="A828" s="152">
        <v>239</v>
      </c>
      <c r="B828" s="149" t="s">
        <v>1085</v>
      </c>
      <c r="C828" s="149">
        <v>63400366</v>
      </c>
      <c r="D828" s="149" t="s">
        <v>1039</v>
      </c>
      <c r="E828" s="146"/>
      <c r="F828" s="154">
        <v>6</v>
      </c>
      <c r="G828" s="154"/>
      <c r="H828" s="154">
        <v>6</v>
      </c>
      <c r="I828" s="154"/>
      <c r="J828" s="154"/>
    </row>
    <row r="829" spans="1:10">
      <c r="A829" s="152">
        <v>174</v>
      </c>
      <c r="B829" s="149" t="s">
        <v>1085</v>
      </c>
      <c r="C829" s="149">
        <v>63400389</v>
      </c>
      <c r="D829" s="149" t="s">
        <v>1039</v>
      </c>
      <c r="E829" s="146"/>
      <c r="F829" s="154">
        <v>4</v>
      </c>
      <c r="G829" s="154"/>
      <c r="H829" s="154">
        <v>4</v>
      </c>
      <c r="I829" s="154"/>
      <c r="J829" s="154"/>
    </row>
    <row r="830" spans="1:10">
      <c r="A830" s="152">
        <v>175</v>
      </c>
      <c r="B830" s="149" t="s">
        <v>1081</v>
      </c>
      <c r="C830" s="149">
        <v>63200169</v>
      </c>
      <c r="D830" s="149" t="s">
        <v>1039</v>
      </c>
      <c r="E830" s="146"/>
      <c r="F830" s="154">
        <v>4</v>
      </c>
      <c r="G830" s="154"/>
      <c r="H830" s="154">
        <v>4</v>
      </c>
      <c r="I830" s="154"/>
      <c r="J830" s="154"/>
    </row>
    <row r="831" spans="1:10">
      <c r="A831" s="152">
        <v>176</v>
      </c>
      <c r="B831" s="149" t="s">
        <v>1157</v>
      </c>
      <c r="C831" s="149">
        <v>63100147</v>
      </c>
      <c r="D831" s="149" t="s">
        <v>1039</v>
      </c>
      <c r="E831" s="146"/>
      <c r="F831" s="154">
        <v>84</v>
      </c>
      <c r="G831" s="154"/>
      <c r="H831" s="154">
        <v>42</v>
      </c>
      <c r="I831" s="154">
        <v>42</v>
      </c>
      <c r="J831" s="154"/>
    </row>
    <row r="832" spans="1:10">
      <c r="A832" s="152">
        <v>177</v>
      </c>
      <c r="B832" s="149" t="s">
        <v>1058</v>
      </c>
      <c r="C832" s="149">
        <v>63200184</v>
      </c>
      <c r="D832" s="149" t="s">
        <v>1039</v>
      </c>
      <c r="E832" s="146"/>
      <c r="F832" s="154">
        <v>4</v>
      </c>
      <c r="G832" s="154"/>
      <c r="H832" s="154">
        <v>2</v>
      </c>
      <c r="I832" s="154">
        <v>2</v>
      </c>
      <c r="J832" s="154"/>
    </row>
    <row r="833" spans="1:10">
      <c r="A833" s="152">
        <v>178</v>
      </c>
      <c r="B833" s="149" t="s">
        <v>1158</v>
      </c>
      <c r="C833" s="149">
        <v>63500243</v>
      </c>
      <c r="D833" s="149" t="s">
        <v>1039</v>
      </c>
      <c r="E833" s="146"/>
      <c r="F833" s="154">
        <v>2</v>
      </c>
      <c r="G833" s="154"/>
      <c r="H833" s="154">
        <v>2</v>
      </c>
      <c r="I833" s="154"/>
      <c r="J833" s="154"/>
    </row>
    <row r="834" spans="1:10">
      <c r="A834" s="152">
        <v>179</v>
      </c>
      <c r="B834" s="149" t="s">
        <v>1159</v>
      </c>
      <c r="C834" s="149">
        <v>63500242</v>
      </c>
      <c r="D834" s="149" t="s">
        <v>1039</v>
      </c>
      <c r="E834" s="146"/>
      <c r="F834" s="154">
        <v>2</v>
      </c>
      <c r="G834" s="154"/>
      <c r="H834" s="154">
        <v>2</v>
      </c>
      <c r="I834" s="154"/>
      <c r="J834" s="154"/>
    </row>
    <row r="835" spans="1:10">
      <c r="A835" s="152">
        <v>180</v>
      </c>
      <c r="B835" s="149" t="s">
        <v>1160</v>
      </c>
      <c r="C835" s="149">
        <v>63500251</v>
      </c>
      <c r="D835" s="149" t="s">
        <v>1039</v>
      </c>
      <c r="E835" s="146"/>
      <c r="F835" s="154">
        <v>2</v>
      </c>
      <c r="G835" s="154"/>
      <c r="H835" s="154">
        <v>1</v>
      </c>
      <c r="I835" s="154">
        <v>1</v>
      </c>
      <c r="J835" s="154"/>
    </row>
    <row r="836" spans="1:10">
      <c r="A836" s="152">
        <v>181</v>
      </c>
      <c r="B836" s="149" t="s">
        <v>1161</v>
      </c>
      <c r="C836" s="149">
        <v>63500356</v>
      </c>
      <c r="D836" s="149" t="s">
        <v>1039</v>
      </c>
      <c r="E836" s="146"/>
      <c r="F836" s="154">
        <v>4</v>
      </c>
      <c r="G836" s="154"/>
      <c r="H836" s="154">
        <v>2</v>
      </c>
      <c r="I836" s="154">
        <v>2</v>
      </c>
      <c r="J836" s="154"/>
    </row>
    <row r="837" spans="1:10">
      <c r="A837" s="152">
        <v>182</v>
      </c>
      <c r="B837" s="149" t="s">
        <v>1162</v>
      </c>
      <c r="C837" s="149">
        <v>63500355</v>
      </c>
      <c r="D837" s="149" t="s">
        <v>1039</v>
      </c>
      <c r="E837" s="146"/>
      <c r="F837" s="154">
        <v>4</v>
      </c>
      <c r="G837" s="154"/>
      <c r="H837" s="154">
        <v>2</v>
      </c>
      <c r="I837" s="154">
        <v>2</v>
      </c>
      <c r="J837" s="154"/>
    </row>
    <row r="838" spans="1:10">
      <c r="A838" s="152">
        <v>183</v>
      </c>
      <c r="B838" s="149" t="s">
        <v>1163</v>
      </c>
      <c r="C838" s="149">
        <v>63500354</v>
      </c>
      <c r="D838" s="149" t="s">
        <v>1039</v>
      </c>
      <c r="E838" s="146"/>
      <c r="F838" s="154">
        <v>2</v>
      </c>
      <c r="G838" s="154"/>
      <c r="H838" s="154">
        <v>2</v>
      </c>
      <c r="I838" s="154"/>
      <c r="J838" s="154"/>
    </row>
    <row r="839" spans="1:10">
      <c r="A839" s="152">
        <v>184</v>
      </c>
      <c r="B839" s="149" t="s">
        <v>1164</v>
      </c>
      <c r="C839" s="149">
        <v>63300171</v>
      </c>
      <c r="D839" s="149" t="s">
        <v>1039</v>
      </c>
      <c r="E839" s="146"/>
      <c r="F839" s="154">
        <v>1</v>
      </c>
      <c r="G839" s="154"/>
      <c r="H839" s="154">
        <v>1</v>
      </c>
      <c r="I839" s="154"/>
      <c r="J839" s="154"/>
    </row>
    <row r="840" spans="1:10">
      <c r="A840" s="152">
        <v>185</v>
      </c>
      <c r="B840" s="149" t="s">
        <v>1165</v>
      </c>
      <c r="C840" s="149">
        <v>64600155</v>
      </c>
      <c r="D840" s="149" t="s">
        <v>1039</v>
      </c>
      <c r="E840" s="146"/>
      <c r="F840" s="154">
        <v>2</v>
      </c>
      <c r="G840" s="154"/>
      <c r="H840" s="154">
        <v>2</v>
      </c>
      <c r="I840" s="154"/>
      <c r="J840" s="154"/>
    </row>
    <row r="841" spans="1:10">
      <c r="A841" s="152">
        <v>186</v>
      </c>
      <c r="B841" s="149" t="s">
        <v>1166</v>
      </c>
      <c r="C841" s="149">
        <v>64600141</v>
      </c>
      <c r="D841" s="149" t="s">
        <v>1039</v>
      </c>
      <c r="E841" s="146"/>
      <c r="F841" s="154">
        <v>2</v>
      </c>
      <c r="G841" s="154"/>
      <c r="H841" s="154">
        <v>2</v>
      </c>
      <c r="I841" s="154"/>
      <c r="J841" s="154"/>
    </row>
    <row r="842" spans="1:10">
      <c r="A842" s="152">
        <v>187</v>
      </c>
      <c r="B842" s="149" t="s">
        <v>1167</v>
      </c>
      <c r="C842" s="149">
        <v>64600100</v>
      </c>
      <c r="D842" s="149" t="s">
        <v>1039</v>
      </c>
      <c r="E842" s="146"/>
      <c r="F842" s="154">
        <v>2</v>
      </c>
      <c r="G842" s="154"/>
      <c r="H842" s="154">
        <v>2</v>
      </c>
      <c r="I842" s="154"/>
      <c r="J842" s="154"/>
    </row>
    <row r="843" spans="1:10">
      <c r="A843" s="152">
        <v>188</v>
      </c>
      <c r="B843" s="149" t="s">
        <v>1168</v>
      </c>
      <c r="C843" s="149">
        <v>64699101</v>
      </c>
      <c r="D843" s="149" t="s">
        <v>1039</v>
      </c>
      <c r="E843" s="146"/>
      <c r="F843" s="154">
        <v>1</v>
      </c>
      <c r="G843" s="154"/>
      <c r="H843" s="154">
        <v>1</v>
      </c>
      <c r="I843" s="154"/>
      <c r="J843" s="154"/>
    </row>
    <row r="844" spans="1:10">
      <c r="A844" s="152">
        <v>189</v>
      </c>
      <c r="B844" s="149" t="s">
        <v>507</v>
      </c>
      <c r="C844" s="149">
        <v>63200210</v>
      </c>
      <c r="D844" s="149" t="s">
        <v>1039</v>
      </c>
      <c r="E844" s="146"/>
      <c r="F844" s="154">
        <v>1</v>
      </c>
      <c r="G844" s="154"/>
      <c r="H844" s="154">
        <v>1</v>
      </c>
      <c r="I844" s="154"/>
      <c r="J844" s="154"/>
    </row>
    <row r="845" spans="1:10">
      <c r="A845" s="152">
        <v>190</v>
      </c>
      <c r="B845" s="149" t="s">
        <v>1169</v>
      </c>
      <c r="C845" s="149">
        <v>63300432</v>
      </c>
      <c r="D845" s="149" t="s">
        <v>1039</v>
      </c>
      <c r="E845" s="146"/>
      <c r="F845" s="154">
        <v>1</v>
      </c>
      <c r="G845" s="154"/>
      <c r="H845" s="154">
        <v>1</v>
      </c>
      <c r="I845" s="154"/>
      <c r="J845" s="154"/>
    </row>
    <row r="846" spans="1:10">
      <c r="A846" s="152">
        <v>191</v>
      </c>
      <c r="B846" s="149" t="s">
        <v>1170</v>
      </c>
      <c r="C846" s="149">
        <v>63300376</v>
      </c>
      <c r="D846" s="149" t="s">
        <v>1039</v>
      </c>
      <c r="E846" s="146"/>
      <c r="F846" s="154">
        <v>1</v>
      </c>
      <c r="G846" s="154"/>
      <c r="H846" s="154">
        <v>1</v>
      </c>
      <c r="I846" s="154"/>
      <c r="J846" s="154"/>
    </row>
    <row r="847" spans="1:10">
      <c r="A847" s="152">
        <v>192</v>
      </c>
      <c r="B847" s="149" t="s">
        <v>1171</v>
      </c>
      <c r="C847" s="149">
        <v>65800124</v>
      </c>
      <c r="D847" s="149" t="s">
        <v>1039</v>
      </c>
      <c r="E847" s="146"/>
      <c r="F847" s="154">
        <v>15</v>
      </c>
      <c r="G847" s="154"/>
      <c r="H847" s="154">
        <v>15</v>
      </c>
      <c r="I847" s="154"/>
      <c r="J847" s="154"/>
    </row>
    <row r="848" spans="1:10">
      <c r="A848" s="152">
        <v>193</v>
      </c>
      <c r="B848" s="149" t="s">
        <v>1075</v>
      </c>
      <c r="C848" s="149">
        <v>65800108</v>
      </c>
      <c r="D848" s="149" t="s">
        <v>1039</v>
      </c>
      <c r="E848" s="146"/>
      <c r="F848" s="154">
        <v>15</v>
      </c>
      <c r="G848" s="154"/>
      <c r="H848" s="154">
        <v>15</v>
      </c>
      <c r="I848" s="154"/>
      <c r="J848" s="154"/>
    </row>
    <row r="849" spans="1:10">
      <c r="A849" s="152">
        <v>194</v>
      </c>
      <c r="B849" s="149" t="s">
        <v>1172</v>
      </c>
      <c r="C849" s="149">
        <v>65800115</v>
      </c>
      <c r="D849" s="149" t="s">
        <v>1039</v>
      </c>
      <c r="E849" s="146"/>
      <c r="F849" s="154">
        <v>5</v>
      </c>
      <c r="G849" s="154"/>
      <c r="H849" s="154">
        <v>5</v>
      </c>
      <c r="I849" s="154"/>
      <c r="J849" s="154"/>
    </row>
    <row r="850" spans="1:10">
      <c r="A850" s="152">
        <v>195</v>
      </c>
      <c r="B850" s="149" t="s">
        <v>1173</v>
      </c>
      <c r="C850" s="149">
        <v>65800130</v>
      </c>
      <c r="D850" s="149" t="s">
        <v>1039</v>
      </c>
      <c r="E850" s="146"/>
      <c r="F850" s="154">
        <v>5</v>
      </c>
      <c r="G850" s="154"/>
      <c r="H850" s="154">
        <v>5</v>
      </c>
      <c r="I850" s="154"/>
      <c r="J850" s="154"/>
    </row>
    <row r="851" spans="1:10">
      <c r="A851" s="152">
        <v>196</v>
      </c>
      <c r="B851" s="149" t="s">
        <v>1172</v>
      </c>
      <c r="C851" s="149">
        <v>65800114</v>
      </c>
      <c r="D851" s="149" t="s">
        <v>1039</v>
      </c>
      <c r="E851" s="146"/>
      <c r="F851" s="154">
        <v>8</v>
      </c>
      <c r="G851" s="154"/>
      <c r="H851" s="154">
        <v>8</v>
      </c>
      <c r="I851" s="154"/>
      <c r="J851" s="154"/>
    </row>
    <row r="852" spans="1:10">
      <c r="A852" s="152">
        <v>197</v>
      </c>
      <c r="B852" s="149" t="s">
        <v>1172</v>
      </c>
      <c r="C852" s="149">
        <v>65800116</v>
      </c>
      <c r="D852" s="149" t="s">
        <v>1039</v>
      </c>
      <c r="E852" s="146"/>
      <c r="F852" s="154">
        <v>8</v>
      </c>
      <c r="G852" s="154"/>
      <c r="H852" s="154">
        <v>8</v>
      </c>
      <c r="I852" s="154"/>
      <c r="J852" s="154"/>
    </row>
    <row r="853" spans="1:10">
      <c r="A853" s="152">
        <v>198</v>
      </c>
      <c r="B853" s="149" t="s">
        <v>1172</v>
      </c>
      <c r="C853" s="149">
        <v>65800119</v>
      </c>
      <c r="D853" s="149" t="s">
        <v>1039</v>
      </c>
      <c r="E853" s="146"/>
      <c r="F853" s="154">
        <v>5</v>
      </c>
      <c r="G853" s="154"/>
      <c r="H853" s="154">
        <v>5</v>
      </c>
      <c r="I853" s="154"/>
      <c r="J853" s="154"/>
    </row>
    <row r="854" spans="1:10">
      <c r="A854" s="152">
        <v>199</v>
      </c>
      <c r="B854" s="149" t="s">
        <v>1172</v>
      </c>
      <c r="C854" s="149">
        <v>65800122</v>
      </c>
      <c r="D854" s="149" t="s">
        <v>1039</v>
      </c>
      <c r="E854" s="146"/>
      <c r="F854" s="154">
        <v>5</v>
      </c>
      <c r="G854" s="154"/>
      <c r="H854" s="154">
        <v>5</v>
      </c>
      <c r="I854" s="154"/>
      <c r="J854" s="154"/>
    </row>
    <row r="855" spans="1:10">
      <c r="A855" s="152">
        <v>200</v>
      </c>
      <c r="B855" s="149" t="s">
        <v>1172</v>
      </c>
      <c r="C855" s="149">
        <v>65800123</v>
      </c>
      <c r="D855" s="149" t="s">
        <v>1039</v>
      </c>
      <c r="E855" s="146"/>
      <c r="F855" s="154">
        <v>12</v>
      </c>
      <c r="G855" s="154"/>
      <c r="H855" s="154">
        <v>12</v>
      </c>
      <c r="I855" s="154"/>
      <c r="J855" s="154"/>
    </row>
    <row r="856" spans="1:10">
      <c r="A856" s="152">
        <v>201</v>
      </c>
      <c r="B856" s="149" t="s">
        <v>1172</v>
      </c>
      <c r="C856" s="149">
        <v>65800118</v>
      </c>
      <c r="D856" s="149" t="s">
        <v>1039</v>
      </c>
      <c r="E856" s="146"/>
      <c r="F856" s="154">
        <v>5</v>
      </c>
      <c r="G856" s="154"/>
      <c r="H856" s="154">
        <v>5</v>
      </c>
      <c r="I856" s="154"/>
      <c r="J856" s="154"/>
    </row>
    <row r="857" spans="1:10">
      <c r="A857" s="152">
        <v>202</v>
      </c>
      <c r="B857" s="149" t="s">
        <v>1174</v>
      </c>
      <c r="C857" s="149">
        <v>65800119</v>
      </c>
      <c r="D857" s="149" t="s">
        <v>1039</v>
      </c>
      <c r="E857" s="146"/>
      <c r="F857" s="154">
        <v>5</v>
      </c>
      <c r="G857" s="154"/>
      <c r="H857" s="154">
        <v>5</v>
      </c>
      <c r="I857" s="154"/>
      <c r="J857" s="154"/>
    </row>
    <row r="858" spans="1:10">
      <c r="A858" s="152">
        <v>203</v>
      </c>
      <c r="B858" s="149" t="s">
        <v>1175</v>
      </c>
      <c r="C858" s="149">
        <v>65800102</v>
      </c>
      <c r="D858" s="149" t="s">
        <v>1039</v>
      </c>
      <c r="E858" s="146"/>
      <c r="F858" s="154">
        <v>5</v>
      </c>
      <c r="G858" s="154"/>
      <c r="H858" s="154">
        <v>5</v>
      </c>
      <c r="I858" s="154"/>
      <c r="J858" s="154"/>
    </row>
    <row r="859" spans="1:10">
      <c r="A859" s="152">
        <v>204</v>
      </c>
      <c r="B859" s="149" t="s">
        <v>1175</v>
      </c>
      <c r="C859" s="149">
        <v>65800103</v>
      </c>
      <c r="D859" s="149" t="s">
        <v>1039</v>
      </c>
      <c r="E859" s="146"/>
      <c r="F859" s="154">
        <v>5</v>
      </c>
      <c r="G859" s="154"/>
      <c r="H859" s="154">
        <v>5</v>
      </c>
      <c r="I859" s="154"/>
      <c r="J859" s="154"/>
    </row>
    <row r="860" spans="1:10">
      <c r="A860" s="152">
        <v>205</v>
      </c>
      <c r="B860" s="149" t="s">
        <v>507</v>
      </c>
      <c r="C860" s="149">
        <v>63200189</v>
      </c>
      <c r="D860" s="149" t="s">
        <v>1039</v>
      </c>
      <c r="E860" s="146"/>
      <c r="F860" s="154">
        <v>20</v>
      </c>
      <c r="G860" s="154"/>
      <c r="H860" s="154">
        <v>20</v>
      </c>
      <c r="I860" s="154"/>
      <c r="J860" s="154"/>
    </row>
    <row r="861" spans="1:10">
      <c r="A861" s="152">
        <v>206</v>
      </c>
      <c r="B861" s="149" t="s">
        <v>507</v>
      </c>
      <c r="C861" s="149">
        <v>63200191</v>
      </c>
      <c r="D861" s="149" t="s">
        <v>1039</v>
      </c>
      <c r="E861" s="146"/>
      <c r="F861" s="154">
        <v>20</v>
      </c>
      <c r="G861" s="154"/>
      <c r="H861" s="154">
        <v>20</v>
      </c>
      <c r="I861" s="154"/>
      <c r="J861" s="154"/>
    </row>
    <row r="862" spans="1:10">
      <c r="A862" s="152">
        <v>207</v>
      </c>
      <c r="B862" s="149" t="s">
        <v>507</v>
      </c>
      <c r="C862" s="149">
        <v>63200194</v>
      </c>
      <c r="D862" s="149" t="s">
        <v>1039</v>
      </c>
      <c r="E862" s="146"/>
      <c r="F862" s="154">
        <v>20</v>
      </c>
      <c r="G862" s="154"/>
      <c r="H862" s="154">
        <v>20</v>
      </c>
      <c r="I862" s="154"/>
      <c r="J862" s="154"/>
    </row>
    <row r="863" spans="1:10">
      <c r="A863" s="152">
        <v>208</v>
      </c>
      <c r="B863" s="149" t="s">
        <v>507</v>
      </c>
      <c r="C863" s="149">
        <v>63200195</v>
      </c>
      <c r="D863" s="149" t="s">
        <v>1039</v>
      </c>
      <c r="E863" s="146"/>
      <c r="F863" s="154">
        <v>40</v>
      </c>
      <c r="G863" s="154"/>
      <c r="H863" s="154">
        <v>40</v>
      </c>
      <c r="I863" s="154"/>
      <c r="J863" s="154"/>
    </row>
    <row r="864" spans="1:10">
      <c r="A864" s="152">
        <v>209</v>
      </c>
      <c r="B864" s="149" t="s">
        <v>507</v>
      </c>
      <c r="C864" s="149">
        <v>63200188</v>
      </c>
      <c r="D864" s="149" t="s">
        <v>1039</v>
      </c>
      <c r="E864" s="146"/>
      <c r="F864" s="154">
        <v>20</v>
      </c>
      <c r="G864" s="154"/>
      <c r="H864" s="154">
        <v>20</v>
      </c>
      <c r="I864" s="154"/>
      <c r="J864" s="154"/>
    </row>
    <row r="865" spans="1:10">
      <c r="A865" s="152">
        <v>210</v>
      </c>
      <c r="B865" s="149" t="s">
        <v>507</v>
      </c>
      <c r="C865" s="149">
        <v>63200187</v>
      </c>
      <c r="D865" s="149" t="s">
        <v>1039</v>
      </c>
      <c r="E865" s="146"/>
      <c r="F865" s="154">
        <v>20</v>
      </c>
      <c r="G865" s="154"/>
      <c r="H865" s="154">
        <v>20</v>
      </c>
      <c r="I865" s="154"/>
      <c r="J865" s="154"/>
    </row>
    <row r="866" spans="1:10">
      <c r="A866" s="152">
        <v>211</v>
      </c>
      <c r="B866" s="149" t="s">
        <v>507</v>
      </c>
      <c r="C866" s="149">
        <v>63200186</v>
      </c>
      <c r="D866" s="149" t="s">
        <v>1039</v>
      </c>
      <c r="E866" s="146"/>
      <c r="F866" s="154">
        <v>20</v>
      </c>
      <c r="G866" s="154"/>
      <c r="H866" s="154">
        <v>20</v>
      </c>
      <c r="I866" s="154"/>
      <c r="J866" s="154"/>
    </row>
    <row r="867" spans="1:10" ht="25.5">
      <c r="A867" s="152">
        <v>212</v>
      </c>
      <c r="B867" s="149" t="s">
        <v>1176</v>
      </c>
      <c r="C867" s="149">
        <v>63200192</v>
      </c>
      <c r="D867" s="149" t="s">
        <v>1177</v>
      </c>
      <c r="E867" s="146"/>
      <c r="F867" s="154">
        <v>10</v>
      </c>
      <c r="G867" s="154"/>
      <c r="H867" s="154">
        <v>10</v>
      </c>
      <c r="I867" s="154"/>
      <c r="J867" s="154"/>
    </row>
    <row r="868" spans="1:10">
      <c r="A868" s="152">
        <v>213</v>
      </c>
      <c r="B868" s="149" t="s">
        <v>1109</v>
      </c>
      <c r="C868" s="149">
        <v>64600115</v>
      </c>
      <c r="D868" s="149" t="s">
        <v>1039</v>
      </c>
      <c r="E868" s="146"/>
      <c r="F868" s="154">
        <v>4</v>
      </c>
      <c r="G868" s="154"/>
      <c r="H868" s="154">
        <v>4</v>
      </c>
      <c r="I868" s="154"/>
      <c r="J868" s="154"/>
    </row>
    <row r="869" spans="1:10">
      <c r="A869" s="152">
        <v>214</v>
      </c>
      <c r="B869" s="149" t="s">
        <v>1143</v>
      </c>
      <c r="C869" s="149">
        <v>64600149</v>
      </c>
      <c r="D869" s="149" t="s">
        <v>1039</v>
      </c>
      <c r="E869" s="146"/>
      <c r="F869" s="154">
        <v>24</v>
      </c>
      <c r="G869" s="154"/>
      <c r="H869" s="154">
        <v>24</v>
      </c>
      <c r="I869" s="154"/>
      <c r="J869" s="154"/>
    </row>
    <row r="870" spans="1:10">
      <c r="A870" s="152">
        <v>215</v>
      </c>
      <c r="B870" s="149" t="s">
        <v>1178</v>
      </c>
      <c r="C870" s="149">
        <v>64600157</v>
      </c>
      <c r="D870" s="149" t="s">
        <v>1039</v>
      </c>
      <c r="E870" s="146"/>
      <c r="F870" s="154">
        <v>2</v>
      </c>
      <c r="G870" s="154"/>
      <c r="H870" s="154">
        <v>2</v>
      </c>
      <c r="I870" s="154"/>
      <c r="J870" s="154"/>
    </row>
    <row r="871" spans="1:10">
      <c r="A871" s="152">
        <v>216</v>
      </c>
      <c r="B871" s="149" t="s">
        <v>1179</v>
      </c>
      <c r="C871" s="149">
        <v>63300367</v>
      </c>
      <c r="D871" s="149" t="s">
        <v>1039</v>
      </c>
      <c r="E871" s="146"/>
      <c r="F871" s="154">
        <v>1</v>
      </c>
      <c r="G871" s="154"/>
      <c r="H871" s="154">
        <v>1</v>
      </c>
      <c r="I871" s="154"/>
      <c r="J871" s="154"/>
    </row>
    <row r="872" spans="1:10" ht="15" customHeight="1">
      <c r="A872" s="241" t="s">
        <v>1180</v>
      </c>
      <c r="B872" s="242"/>
      <c r="C872" s="242"/>
      <c r="D872" s="242"/>
      <c r="E872" s="242"/>
      <c r="F872" s="242"/>
      <c r="G872" s="242"/>
      <c r="H872" s="242"/>
      <c r="I872" s="242"/>
      <c r="J872" s="242"/>
    </row>
    <row r="873" spans="1:10">
      <c r="A873" s="152">
        <v>217</v>
      </c>
      <c r="B873" s="149" t="s">
        <v>1181</v>
      </c>
      <c r="C873" s="149">
        <v>64200270</v>
      </c>
      <c r="D873" s="149" t="s">
        <v>1039</v>
      </c>
      <c r="E873" s="146"/>
      <c r="F873" s="154">
        <v>10</v>
      </c>
      <c r="G873" s="154"/>
      <c r="H873" s="154">
        <v>30</v>
      </c>
      <c r="I873" s="154"/>
      <c r="J873" s="154"/>
    </row>
    <row r="874" spans="1:10">
      <c r="A874" s="152">
        <v>218</v>
      </c>
      <c r="B874" s="149" t="s">
        <v>1182</v>
      </c>
      <c r="C874" s="149">
        <v>80200219</v>
      </c>
      <c r="D874" s="149" t="s">
        <v>1039</v>
      </c>
      <c r="E874" s="146"/>
      <c r="F874" s="154">
        <v>250</v>
      </c>
      <c r="G874" s="154"/>
      <c r="H874" s="154">
        <v>250</v>
      </c>
      <c r="I874" s="154"/>
      <c r="J874" s="154"/>
    </row>
    <row r="875" spans="1:10">
      <c r="A875" s="152">
        <v>219</v>
      </c>
      <c r="B875" s="149" t="s">
        <v>1183</v>
      </c>
      <c r="C875" s="149">
        <v>65500134</v>
      </c>
      <c r="D875" s="149" t="s">
        <v>1039</v>
      </c>
      <c r="E875" s="146"/>
      <c r="F875" s="154">
        <v>1</v>
      </c>
      <c r="G875" s="154"/>
      <c r="H875" s="154">
        <v>1</v>
      </c>
      <c r="I875" s="154"/>
      <c r="J875" s="154"/>
    </row>
    <row r="876" spans="1:10">
      <c r="A876" s="152">
        <v>220</v>
      </c>
      <c r="B876" s="149" t="s">
        <v>1184</v>
      </c>
      <c r="C876" s="149">
        <v>65500114</v>
      </c>
      <c r="D876" s="149" t="s">
        <v>1039</v>
      </c>
      <c r="E876" s="146"/>
      <c r="F876" s="154">
        <v>2</v>
      </c>
      <c r="G876" s="154"/>
      <c r="H876" s="154">
        <v>2</v>
      </c>
      <c r="I876" s="154"/>
      <c r="J876" s="154"/>
    </row>
    <row r="877" spans="1:10">
      <c r="A877" s="152">
        <v>221</v>
      </c>
      <c r="B877" s="147" t="s">
        <v>1139</v>
      </c>
      <c r="C877" s="147">
        <v>63400265</v>
      </c>
      <c r="D877" s="149" t="s">
        <v>1039</v>
      </c>
      <c r="E877" s="146"/>
      <c r="F877" s="154">
        <v>4</v>
      </c>
      <c r="G877" s="154"/>
      <c r="H877" s="154">
        <v>4</v>
      </c>
      <c r="I877" s="154"/>
      <c r="J877" s="154"/>
    </row>
    <row r="878" spans="1:10">
      <c r="A878" s="152">
        <v>222</v>
      </c>
      <c r="B878" s="149" t="s">
        <v>1139</v>
      </c>
      <c r="C878" s="149">
        <v>63400317</v>
      </c>
      <c r="D878" s="149" t="s">
        <v>1039</v>
      </c>
      <c r="E878" s="146"/>
      <c r="F878" s="154">
        <v>4</v>
      </c>
      <c r="G878" s="154"/>
      <c r="H878" s="154">
        <v>2</v>
      </c>
      <c r="I878" s="154">
        <v>2</v>
      </c>
      <c r="J878" s="154"/>
    </row>
    <row r="879" spans="1:10">
      <c r="A879" s="152">
        <v>223</v>
      </c>
      <c r="B879" s="149" t="s">
        <v>1185</v>
      </c>
      <c r="C879" s="149">
        <v>65500157</v>
      </c>
      <c r="D879" s="149" t="s">
        <v>1039</v>
      </c>
      <c r="E879" s="146"/>
      <c r="F879" s="154">
        <v>20</v>
      </c>
      <c r="G879" s="154"/>
      <c r="H879" s="154">
        <v>10</v>
      </c>
      <c r="I879" s="154">
        <v>10</v>
      </c>
      <c r="J879" s="154"/>
    </row>
    <row r="880" spans="1:10">
      <c r="A880" s="152">
        <v>224</v>
      </c>
      <c r="B880" s="149" t="s">
        <v>1181</v>
      </c>
      <c r="C880" s="149">
        <v>64100138</v>
      </c>
      <c r="D880" s="149" t="s">
        <v>1039</v>
      </c>
      <c r="E880" s="146"/>
      <c r="F880" s="154">
        <v>20</v>
      </c>
      <c r="G880" s="154"/>
      <c r="H880" s="154">
        <v>10</v>
      </c>
      <c r="I880" s="154">
        <v>10</v>
      </c>
      <c r="J880" s="154"/>
    </row>
    <row r="881" spans="1:10">
      <c r="A881" s="152">
        <v>225</v>
      </c>
      <c r="B881" s="149" t="s">
        <v>1186</v>
      </c>
      <c r="C881" s="149">
        <v>63400356</v>
      </c>
      <c r="D881" s="149" t="s">
        <v>1039</v>
      </c>
      <c r="E881" s="146"/>
      <c r="F881" s="154">
        <v>2</v>
      </c>
      <c r="G881" s="154"/>
      <c r="H881" s="154">
        <v>2</v>
      </c>
      <c r="I881" s="154"/>
      <c r="J881" s="154"/>
    </row>
    <row r="882" spans="1:10">
      <c r="A882" s="152">
        <v>226</v>
      </c>
      <c r="B882" s="149" t="s">
        <v>1187</v>
      </c>
      <c r="C882" s="149">
        <v>64100186</v>
      </c>
      <c r="D882" s="149" t="s">
        <v>1039</v>
      </c>
      <c r="E882" s="146"/>
      <c r="F882" s="154">
        <v>6</v>
      </c>
      <c r="G882" s="154"/>
      <c r="H882" s="154">
        <v>2</v>
      </c>
      <c r="I882" s="154">
        <v>2</v>
      </c>
      <c r="J882" s="154">
        <v>2</v>
      </c>
    </row>
    <row r="883" spans="1:10">
      <c r="A883" s="152">
        <v>227</v>
      </c>
      <c r="B883" s="149" t="s">
        <v>1059</v>
      </c>
      <c r="C883" s="149">
        <v>63200141</v>
      </c>
      <c r="D883" s="149" t="s">
        <v>1039</v>
      </c>
      <c r="E883" s="146"/>
      <c r="F883" s="154">
        <v>10</v>
      </c>
      <c r="G883" s="154"/>
      <c r="H883" s="154">
        <v>6</v>
      </c>
      <c r="I883" s="154">
        <v>4</v>
      </c>
      <c r="J883" s="154"/>
    </row>
    <row r="884" spans="1:10">
      <c r="A884" s="152">
        <v>228</v>
      </c>
      <c r="B884" s="149" t="s">
        <v>1188</v>
      </c>
      <c r="C884" s="149">
        <v>63200143</v>
      </c>
      <c r="D884" s="149" t="s">
        <v>1039</v>
      </c>
      <c r="E884" s="146"/>
      <c r="F884" s="154">
        <v>80</v>
      </c>
      <c r="G884" s="154"/>
      <c r="H884" s="154">
        <v>40</v>
      </c>
      <c r="I884" s="154">
        <v>40</v>
      </c>
      <c r="J884" s="154"/>
    </row>
    <row r="885" spans="1:10">
      <c r="A885" s="152">
        <v>229</v>
      </c>
      <c r="B885" s="149" t="s">
        <v>1153</v>
      </c>
      <c r="C885" s="149">
        <v>63400318</v>
      </c>
      <c r="D885" s="149" t="s">
        <v>1039</v>
      </c>
      <c r="E885" s="146"/>
      <c r="F885" s="154">
        <v>152</v>
      </c>
      <c r="G885" s="154"/>
      <c r="H885" s="154">
        <v>76</v>
      </c>
      <c r="I885" s="154">
        <v>76</v>
      </c>
      <c r="J885" s="154"/>
    </row>
    <row r="886" spans="1:10">
      <c r="A886" s="152">
        <v>230</v>
      </c>
      <c r="B886" s="149" t="s">
        <v>1153</v>
      </c>
      <c r="C886" s="149">
        <v>63400319</v>
      </c>
      <c r="D886" s="149" t="s">
        <v>1039</v>
      </c>
      <c r="E886" s="146"/>
      <c r="F886" s="154">
        <v>76</v>
      </c>
      <c r="G886" s="154"/>
      <c r="H886" s="154">
        <v>38</v>
      </c>
      <c r="I886" s="154">
        <v>38</v>
      </c>
      <c r="J886" s="154"/>
    </row>
    <row r="887" spans="1:10">
      <c r="A887" s="152">
        <v>231</v>
      </c>
      <c r="B887" s="149" t="s">
        <v>1182</v>
      </c>
      <c r="C887" s="149">
        <v>80200143</v>
      </c>
      <c r="D887" s="149" t="s">
        <v>1039</v>
      </c>
      <c r="E887" s="146"/>
      <c r="F887" s="154">
        <v>500</v>
      </c>
      <c r="G887" s="154"/>
      <c r="H887" s="154">
        <v>250</v>
      </c>
      <c r="I887" s="154">
        <v>250</v>
      </c>
      <c r="J887" s="154"/>
    </row>
    <row r="888" spans="1:10">
      <c r="A888" s="152">
        <v>232</v>
      </c>
      <c r="B888" s="149" t="s">
        <v>1189</v>
      </c>
      <c r="C888" s="149">
        <v>63300170</v>
      </c>
      <c r="D888" s="149" t="s">
        <v>1039</v>
      </c>
      <c r="E888" s="146"/>
      <c r="F888" s="154">
        <v>7</v>
      </c>
      <c r="G888" s="154"/>
      <c r="H888" s="154">
        <v>2</v>
      </c>
      <c r="I888" s="154">
        <v>2</v>
      </c>
      <c r="J888" s="154">
        <v>1</v>
      </c>
    </row>
    <row r="889" spans="1:10">
      <c r="A889" s="152">
        <v>233</v>
      </c>
      <c r="B889" s="149" t="s">
        <v>1190</v>
      </c>
      <c r="C889" s="149">
        <v>63400254</v>
      </c>
      <c r="D889" s="149" t="s">
        <v>1039</v>
      </c>
      <c r="E889" s="146"/>
      <c r="F889" s="154">
        <v>30</v>
      </c>
      <c r="G889" s="154"/>
      <c r="H889" s="154">
        <v>4</v>
      </c>
      <c r="I889" s="154">
        <v>4</v>
      </c>
      <c r="J889" s="154">
        <v>2</v>
      </c>
    </row>
    <row r="890" spans="1:10">
      <c r="A890" s="152">
        <v>234</v>
      </c>
      <c r="B890" s="149" t="s">
        <v>1191</v>
      </c>
      <c r="C890" s="149">
        <v>64200137</v>
      </c>
      <c r="D890" s="149" t="s">
        <v>1039</v>
      </c>
      <c r="E890" s="146"/>
      <c r="F890" s="154">
        <v>2</v>
      </c>
      <c r="G890" s="154"/>
      <c r="H890" s="154">
        <v>5</v>
      </c>
      <c r="I890" s="154"/>
      <c r="J890" s="154"/>
    </row>
    <row r="891" spans="1:10">
      <c r="A891" s="152">
        <v>235</v>
      </c>
      <c r="B891" s="149" t="s">
        <v>396</v>
      </c>
      <c r="C891" s="149">
        <v>80100129</v>
      </c>
      <c r="D891" s="149" t="s">
        <v>1039</v>
      </c>
      <c r="E891" s="146"/>
      <c r="F891" s="154">
        <v>4</v>
      </c>
      <c r="G891" s="154"/>
      <c r="H891" s="154">
        <v>1</v>
      </c>
      <c r="I891" s="154">
        <v>1</v>
      </c>
      <c r="J891" s="154"/>
    </row>
    <row r="892" spans="1:10">
      <c r="A892" s="152">
        <v>236</v>
      </c>
      <c r="B892" s="149" t="s">
        <v>1192</v>
      </c>
      <c r="C892" s="149">
        <v>64200109</v>
      </c>
      <c r="D892" s="149" t="s">
        <v>1039</v>
      </c>
      <c r="E892" s="146"/>
      <c r="F892" s="154">
        <v>15</v>
      </c>
      <c r="G892" s="154"/>
      <c r="H892" s="154">
        <v>1</v>
      </c>
      <c r="I892" s="154">
        <v>1</v>
      </c>
      <c r="J892" s="154">
        <v>1</v>
      </c>
    </row>
    <row r="893" spans="1:10">
      <c r="A893" s="152">
        <v>237</v>
      </c>
      <c r="B893" s="149" t="s">
        <v>1172</v>
      </c>
      <c r="C893" s="149">
        <v>64200108</v>
      </c>
      <c r="D893" s="149" t="s">
        <v>1039</v>
      </c>
      <c r="E893" s="146"/>
      <c r="F893" s="154">
        <v>4</v>
      </c>
      <c r="G893" s="154"/>
      <c r="H893" s="154"/>
      <c r="I893" s="154">
        <v>1</v>
      </c>
      <c r="J893" s="154"/>
    </row>
    <row r="894" spans="1:10">
      <c r="A894" s="152">
        <v>238</v>
      </c>
      <c r="B894" s="149" t="s">
        <v>1193</v>
      </c>
      <c r="C894" s="149">
        <v>64200351</v>
      </c>
      <c r="D894" s="149" t="s">
        <v>1039</v>
      </c>
      <c r="E894" s="146"/>
      <c r="F894" s="154">
        <v>10</v>
      </c>
      <c r="G894" s="154"/>
      <c r="H894" s="154"/>
      <c r="I894" s="154">
        <v>1</v>
      </c>
      <c r="J894" s="154"/>
    </row>
    <row r="895" spans="1:10">
      <c r="A895" s="152">
        <v>239</v>
      </c>
      <c r="B895" s="149" t="s">
        <v>1194</v>
      </c>
      <c r="C895" s="149">
        <v>64200101</v>
      </c>
      <c r="D895" s="149" t="s">
        <v>1039</v>
      </c>
      <c r="E895" s="146"/>
      <c r="F895" s="154">
        <v>4</v>
      </c>
      <c r="G895" s="154"/>
      <c r="H895" s="154"/>
      <c r="I895" s="154">
        <v>1</v>
      </c>
      <c r="J895" s="154"/>
    </row>
    <row r="896" spans="1:10">
      <c r="A896" s="152">
        <v>240</v>
      </c>
      <c r="B896" s="149" t="s">
        <v>1195</v>
      </c>
      <c r="C896" s="149">
        <v>64200114</v>
      </c>
      <c r="D896" s="149" t="s">
        <v>1039</v>
      </c>
      <c r="E896" s="146"/>
      <c r="F896" s="154">
        <v>4</v>
      </c>
      <c r="G896" s="154"/>
      <c r="H896" s="154"/>
      <c r="I896" s="154">
        <v>1</v>
      </c>
      <c r="J896" s="154"/>
    </row>
    <row r="897" spans="1:10">
      <c r="A897" s="152">
        <v>241</v>
      </c>
      <c r="B897" s="149" t="s">
        <v>1196</v>
      </c>
      <c r="C897" s="149">
        <v>64200116</v>
      </c>
      <c r="D897" s="149" t="s">
        <v>1039</v>
      </c>
      <c r="E897" s="146"/>
      <c r="F897" s="154">
        <v>5</v>
      </c>
      <c r="G897" s="154"/>
      <c r="H897" s="154"/>
      <c r="I897" s="154"/>
      <c r="J897" s="154"/>
    </row>
    <row r="898" spans="1:10">
      <c r="A898" s="152">
        <v>242</v>
      </c>
      <c r="B898" s="149" t="s">
        <v>1197</v>
      </c>
      <c r="C898" s="149">
        <v>88169106</v>
      </c>
      <c r="D898" s="149" t="s">
        <v>1039</v>
      </c>
      <c r="E898" s="146"/>
      <c r="F898" s="154">
        <v>20</v>
      </c>
      <c r="G898" s="154"/>
      <c r="H898" s="154">
        <v>38</v>
      </c>
      <c r="I898" s="154">
        <v>38</v>
      </c>
      <c r="J898" s="154"/>
    </row>
    <row r="899" spans="1:10">
      <c r="A899" s="152">
        <v>243</v>
      </c>
      <c r="B899" s="149" t="s">
        <v>1181</v>
      </c>
      <c r="C899" s="149">
        <v>64200115</v>
      </c>
      <c r="D899" s="149" t="s">
        <v>1039</v>
      </c>
      <c r="E899" s="146"/>
      <c r="F899" s="154">
        <v>15</v>
      </c>
      <c r="G899" s="154"/>
      <c r="H899" s="154">
        <v>10</v>
      </c>
      <c r="I899" s="154">
        <v>10</v>
      </c>
      <c r="J899" s="154"/>
    </row>
    <row r="900" spans="1:10">
      <c r="A900" s="152">
        <v>244</v>
      </c>
      <c r="B900" s="149" t="s">
        <v>1198</v>
      </c>
      <c r="C900" s="149">
        <v>63500324</v>
      </c>
      <c r="D900" s="149" t="s">
        <v>1039</v>
      </c>
      <c r="E900" s="146"/>
      <c r="F900" s="154">
        <v>120</v>
      </c>
      <c r="G900" s="154"/>
      <c r="H900" s="154">
        <v>38</v>
      </c>
      <c r="I900" s="154">
        <v>38</v>
      </c>
      <c r="J900" s="154"/>
    </row>
    <row r="901" spans="1:10">
      <c r="A901" s="152">
        <v>245</v>
      </c>
      <c r="B901" s="149" t="s">
        <v>1199</v>
      </c>
      <c r="C901" s="149">
        <v>63500225</v>
      </c>
      <c r="D901" s="149" t="s">
        <v>1039</v>
      </c>
      <c r="E901" s="146"/>
      <c r="F901" s="154">
        <v>200</v>
      </c>
      <c r="G901" s="154"/>
      <c r="H901" s="154">
        <v>60</v>
      </c>
      <c r="I901" s="154">
        <v>40</v>
      </c>
      <c r="J901" s="154"/>
    </row>
    <row r="902" spans="1:10">
      <c r="A902" s="152">
        <v>246</v>
      </c>
      <c r="B902" s="149" t="s">
        <v>1200</v>
      </c>
      <c r="C902" s="149">
        <v>63100128</v>
      </c>
      <c r="D902" s="149" t="s">
        <v>1039</v>
      </c>
      <c r="E902" s="146"/>
      <c r="F902" s="154">
        <v>960</v>
      </c>
      <c r="G902" s="154"/>
      <c r="H902" s="154">
        <v>320</v>
      </c>
      <c r="I902" s="154">
        <v>160</v>
      </c>
      <c r="J902" s="154"/>
    </row>
    <row r="903" spans="1:10">
      <c r="A903" s="152">
        <v>247</v>
      </c>
      <c r="B903" s="149" t="s">
        <v>1058</v>
      </c>
      <c r="C903" s="149">
        <v>63200159</v>
      </c>
      <c r="D903" s="149" t="s">
        <v>1039</v>
      </c>
      <c r="E903" s="146"/>
      <c r="F903" s="154">
        <v>10</v>
      </c>
      <c r="G903" s="154"/>
      <c r="H903" s="154">
        <v>12</v>
      </c>
      <c r="I903" s="154">
        <v>12</v>
      </c>
      <c r="J903" s="154">
        <v>12</v>
      </c>
    </row>
    <row r="904" spans="1:10">
      <c r="A904" s="152">
        <v>248</v>
      </c>
      <c r="B904" s="149" t="s">
        <v>1201</v>
      </c>
      <c r="C904" s="149">
        <v>64200123</v>
      </c>
      <c r="D904" s="149" t="s">
        <v>1039</v>
      </c>
      <c r="E904" s="146"/>
      <c r="F904" s="154">
        <v>2</v>
      </c>
      <c r="G904" s="154"/>
      <c r="H904" s="154">
        <v>5</v>
      </c>
      <c r="I904" s="154"/>
      <c r="J904" s="154"/>
    </row>
    <row r="905" spans="1:10">
      <c r="A905" s="152">
        <v>249</v>
      </c>
      <c r="B905" s="149" t="s">
        <v>1105</v>
      </c>
      <c r="C905" s="149">
        <v>64200127</v>
      </c>
      <c r="D905" s="149" t="s">
        <v>1039</v>
      </c>
      <c r="E905" s="146"/>
      <c r="F905" s="154">
        <v>0</v>
      </c>
      <c r="G905" s="154"/>
      <c r="H905" s="154">
        <v>6</v>
      </c>
      <c r="I905" s="154">
        <v>4</v>
      </c>
      <c r="J905" s="154"/>
    </row>
    <row r="906" spans="1:10">
      <c r="A906" s="152">
        <v>250</v>
      </c>
      <c r="B906" s="149" t="s">
        <v>1106</v>
      </c>
      <c r="C906" s="149">
        <v>63500331</v>
      </c>
      <c r="D906" s="149" t="s">
        <v>1039</v>
      </c>
      <c r="E906" s="146"/>
      <c r="F906" s="154">
        <v>0</v>
      </c>
      <c r="G906" s="154"/>
      <c r="H906" s="154">
        <v>5</v>
      </c>
      <c r="I906" s="154">
        <v>5</v>
      </c>
      <c r="J906" s="154"/>
    </row>
    <row r="907" spans="1:10">
      <c r="A907" s="152">
        <v>251</v>
      </c>
      <c r="B907" s="149" t="s">
        <v>1110</v>
      </c>
      <c r="C907" s="149">
        <v>63200155</v>
      </c>
      <c r="D907" s="149" t="s">
        <v>1039</v>
      </c>
      <c r="E907" s="146"/>
      <c r="F907" s="154">
        <v>0</v>
      </c>
      <c r="G907" s="154"/>
      <c r="H907" s="154">
        <v>5</v>
      </c>
      <c r="I907" s="154">
        <v>5</v>
      </c>
      <c r="J907" s="154"/>
    </row>
    <row r="908" spans="1:10">
      <c r="A908" s="152">
        <v>252</v>
      </c>
      <c r="B908" s="149" t="s">
        <v>1110</v>
      </c>
      <c r="C908" s="149">
        <v>63200183</v>
      </c>
      <c r="D908" s="149" t="s">
        <v>1039</v>
      </c>
      <c r="E908" s="146"/>
      <c r="F908" s="154">
        <v>0</v>
      </c>
      <c r="G908" s="154"/>
      <c r="H908" s="154">
        <v>5</v>
      </c>
      <c r="I908" s="154">
        <v>5</v>
      </c>
      <c r="J908" s="154"/>
    </row>
    <row r="909" spans="1:10">
      <c r="A909" s="152">
        <v>253</v>
      </c>
      <c r="B909" s="149" t="s">
        <v>1202</v>
      </c>
      <c r="C909" s="149">
        <v>63200202</v>
      </c>
      <c r="D909" s="149" t="s">
        <v>1039</v>
      </c>
      <c r="E909" s="146"/>
      <c r="F909" s="154">
        <v>0</v>
      </c>
      <c r="G909" s="154"/>
      <c r="H909" s="154">
        <v>5</v>
      </c>
      <c r="I909" s="154">
        <v>5</v>
      </c>
      <c r="J909" s="154"/>
    </row>
    <row r="910" spans="1:10">
      <c r="A910" s="152">
        <v>254</v>
      </c>
      <c r="B910" s="149" t="s">
        <v>1172</v>
      </c>
      <c r="C910" s="149">
        <v>64200293</v>
      </c>
      <c r="D910" s="149" t="s">
        <v>1039</v>
      </c>
      <c r="E910" s="146"/>
      <c r="F910" s="154">
        <v>0</v>
      </c>
      <c r="G910" s="154"/>
      <c r="H910" s="154">
        <v>2</v>
      </c>
      <c r="I910" s="154">
        <v>1</v>
      </c>
      <c r="J910" s="154"/>
    </row>
    <row r="911" spans="1:10">
      <c r="A911" s="152">
        <v>255</v>
      </c>
      <c r="B911" s="149" t="s">
        <v>504</v>
      </c>
      <c r="C911" s="149">
        <v>64200143</v>
      </c>
      <c r="D911" s="149" t="s">
        <v>1039</v>
      </c>
      <c r="E911" s="146"/>
      <c r="F911" s="154">
        <v>0</v>
      </c>
      <c r="G911" s="154"/>
      <c r="H911" s="154">
        <v>2</v>
      </c>
      <c r="I911" s="154">
        <v>1</v>
      </c>
      <c r="J911" s="154"/>
    </row>
    <row r="912" spans="1:10">
      <c r="A912" s="152">
        <v>256</v>
      </c>
      <c r="B912" s="149" t="s">
        <v>1203</v>
      </c>
      <c r="C912" s="149">
        <v>64200296</v>
      </c>
      <c r="D912" s="149" t="s">
        <v>1039</v>
      </c>
      <c r="E912" s="146"/>
      <c r="F912" s="154">
        <v>5</v>
      </c>
      <c r="G912" s="154"/>
      <c r="H912" s="154">
        <v>2</v>
      </c>
      <c r="I912" s="154">
        <v>1</v>
      </c>
      <c r="J912" s="154"/>
    </row>
    <row r="913" spans="1:10">
      <c r="A913" s="152">
        <v>257</v>
      </c>
      <c r="B913" s="149" t="s">
        <v>1172</v>
      </c>
      <c r="C913" s="149">
        <v>64200294</v>
      </c>
      <c r="D913" s="149" t="s">
        <v>1039</v>
      </c>
      <c r="E913" s="146"/>
      <c r="F913" s="154">
        <v>0</v>
      </c>
      <c r="G913" s="154"/>
      <c r="H913" s="154">
        <v>1</v>
      </c>
      <c r="I913" s="154"/>
      <c r="J913" s="154"/>
    </row>
    <row r="914" spans="1:10">
      <c r="A914" s="152">
        <v>258</v>
      </c>
      <c r="B914" s="149" t="s">
        <v>1172</v>
      </c>
      <c r="C914" s="149">
        <v>64200295</v>
      </c>
      <c r="D914" s="149" t="s">
        <v>1039</v>
      </c>
      <c r="E914" s="146"/>
      <c r="F914" s="154">
        <v>0</v>
      </c>
      <c r="G914" s="154"/>
      <c r="H914" s="154">
        <v>2</v>
      </c>
      <c r="I914" s="154">
        <v>1</v>
      </c>
      <c r="J914" s="154"/>
    </row>
    <row r="915" spans="1:10">
      <c r="A915" s="152">
        <v>259</v>
      </c>
      <c r="B915" s="149" t="s">
        <v>1204</v>
      </c>
      <c r="C915" s="149">
        <v>64200118</v>
      </c>
      <c r="D915" s="149" t="s">
        <v>1039</v>
      </c>
      <c r="E915" s="146"/>
      <c r="F915" s="154">
        <v>0</v>
      </c>
      <c r="G915" s="154"/>
      <c r="H915" s="154">
        <v>2</v>
      </c>
      <c r="I915" s="154">
        <v>1</v>
      </c>
      <c r="J915" s="154"/>
    </row>
    <row r="916" spans="1:10">
      <c r="A916" s="152">
        <v>260</v>
      </c>
      <c r="B916" s="149" t="s">
        <v>1205</v>
      </c>
      <c r="C916" s="149">
        <v>63500108</v>
      </c>
      <c r="D916" s="149" t="s">
        <v>1039</v>
      </c>
      <c r="E916" s="146"/>
      <c r="F916" s="154">
        <v>0</v>
      </c>
      <c r="G916" s="154"/>
      <c r="H916" s="154">
        <v>5</v>
      </c>
      <c r="I916" s="154">
        <v>5</v>
      </c>
      <c r="J916" s="154"/>
    </row>
    <row r="917" spans="1:10">
      <c r="A917" s="152">
        <v>261</v>
      </c>
      <c r="B917" s="149" t="s">
        <v>1206</v>
      </c>
      <c r="C917" s="149">
        <v>63500109</v>
      </c>
      <c r="D917" s="149" t="s">
        <v>1039</v>
      </c>
      <c r="E917" s="146"/>
      <c r="F917" s="154">
        <v>0</v>
      </c>
      <c r="G917" s="154"/>
      <c r="H917" s="154">
        <v>5</v>
      </c>
      <c r="I917" s="154">
        <v>5</v>
      </c>
      <c r="J917" s="154"/>
    </row>
    <row r="918" spans="1:10">
      <c r="A918" s="152">
        <v>262</v>
      </c>
      <c r="B918" s="149" t="s">
        <v>1207</v>
      </c>
      <c r="C918" s="149">
        <v>63300108</v>
      </c>
      <c r="D918" s="149" t="s">
        <v>1039</v>
      </c>
      <c r="E918" s="146"/>
      <c r="F918" s="154">
        <v>5</v>
      </c>
      <c r="G918" s="154"/>
      <c r="H918" s="154">
        <v>3</v>
      </c>
      <c r="I918" s="154">
        <v>2</v>
      </c>
      <c r="J918" s="154"/>
    </row>
    <row r="919" spans="1:10">
      <c r="A919" s="152">
        <v>263</v>
      </c>
      <c r="B919" s="149" t="s">
        <v>1208</v>
      </c>
      <c r="C919" s="149">
        <v>63300112</v>
      </c>
      <c r="D919" s="149" t="s">
        <v>1039</v>
      </c>
      <c r="E919" s="146"/>
      <c r="F919" s="154">
        <v>5</v>
      </c>
      <c r="G919" s="154"/>
      <c r="H919" s="154">
        <v>5</v>
      </c>
      <c r="I919" s="154">
        <v>5</v>
      </c>
      <c r="J919" s="154"/>
    </row>
    <row r="920" spans="1:10">
      <c r="A920" s="152">
        <v>264</v>
      </c>
      <c r="B920" s="149" t="s">
        <v>1209</v>
      </c>
      <c r="C920" s="149">
        <v>63300100</v>
      </c>
      <c r="D920" s="149" t="s">
        <v>1039</v>
      </c>
      <c r="E920" s="146"/>
      <c r="F920" s="154">
        <v>5</v>
      </c>
      <c r="G920" s="154"/>
      <c r="H920" s="154">
        <v>5</v>
      </c>
      <c r="I920" s="154">
        <v>5</v>
      </c>
      <c r="J920" s="154">
        <v>5</v>
      </c>
    </row>
    <row r="921" spans="1:10">
      <c r="A921" s="152">
        <v>265</v>
      </c>
      <c r="B921" s="149" t="s">
        <v>1209</v>
      </c>
      <c r="C921" s="149">
        <v>63300101</v>
      </c>
      <c r="D921" s="149" t="s">
        <v>1039</v>
      </c>
      <c r="E921" s="146"/>
      <c r="F921" s="154">
        <v>5</v>
      </c>
      <c r="G921" s="154"/>
      <c r="H921" s="154">
        <v>5</v>
      </c>
      <c r="I921" s="154">
        <v>5</v>
      </c>
      <c r="J921" s="154"/>
    </row>
    <row r="922" spans="1:10">
      <c r="A922" s="152">
        <v>266</v>
      </c>
      <c r="B922" s="149" t="s">
        <v>1210</v>
      </c>
      <c r="C922" s="149">
        <v>63300107</v>
      </c>
      <c r="D922" s="149" t="s">
        <v>1039</v>
      </c>
      <c r="E922" s="146"/>
      <c r="F922" s="154">
        <v>0</v>
      </c>
      <c r="G922" s="154"/>
      <c r="H922" s="154">
        <v>5</v>
      </c>
      <c r="I922" s="154"/>
      <c r="J922" s="154"/>
    </row>
    <row r="923" spans="1:10">
      <c r="A923" s="152">
        <v>267</v>
      </c>
      <c r="B923" s="149" t="s">
        <v>1210</v>
      </c>
      <c r="C923" s="149">
        <v>63300120</v>
      </c>
      <c r="D923" s="149" t="s">
        <v>1039</v>
      </c>
      <c r="E923" s="146"/>
      <c r="F923" s="154">
        <v>0</v>
      </c>
      <c r="G923" s="154"/>
      <c r="H923" s="154">
        <v>5</v>
      </c>
      <c r="I923" s="154"/>
      <c r="J923" s="154"/>
    </row>
    <row r="924" spans="1:10">
      <c r="A924" s="152">
        <v>268</v>
      </c>
      <c r="B924" s="149" t="s">
        <v>1211</v>
      </c>
      <c r="C924" s="149">
        <v>63300114</v>
      </c>
      <c r="D924" s="149" t="s">
        <v>1039</v>
      </c>
      <c r="E924" s="146"/>
      <c r="F924" s="154">
        <v>0</v>
      </c>
      <c r="G924" s="154"/>
      <c r="H924" s="154">
        <v>5</v>
      </c>
      <c r="I924" s="154"/>
      <c r="J924" s="154"/>
    </row>
    <row r="925" spans="1:10">
      <c r="A925" s="152">
        <v>269</v>
      </c>
      <c r="B925" s="149" t="s">
        <v>1120</v>
      </c>
      <c r="C925" s="149">
        <v>63300121</v>
      </c>
      <c r="D925" s="149" t="s">
        <v>1039</v>
      </c>
      <c r="E925" s="146"/>
      <c r="F925" s="154">
        <v>0</v>
      </c>
      <c r="G925" s="154"/>
      <c r="H925" s="154">
        <v>5</v>
      </c>
      <c r="I925" s="154"/>
      <c r="J925" s="154"/>
    </row>
    <row r="926" spans="1:10">
      <c r="A926" s="152">
        <v>270</v>
      </c>
      <c r="B926" s="149" t="s">
        <v>1212</v>
      </c>
      <c r="C926" s="149">
        <v>63300115</v>
      </c>
      <c r="D926" s="149" t="s">
        <v>1039</v>
      </c>
      <c r="E926" s="146"/>
      <c r="F926" s="154">
        <v>0</v>
      </c>
      <c r="G926" s="154"/>
      <c r="H926" s="154">
        <v>5</v>
      </c>
      <c r="I926" s="154"/>
      <c r="J926" s="154"/>
    </row>
    <row r="927" spans="1:10">
      <c r="A927" s="152">
        <v>271</v>
      </c>
      <c r="B927" s="149" t="s">
        <v>1211</v>
      </c>
      <c r="C927" s="149">
        <v>63300113</v>
      </c>
      <c r="D927" s="149" t="s">
        <v>1039</v>
      </c>
      <c r="E927" s="146"/>
      <c r="F927" s="154">
        <v>0</v>
      </c>
      <c r="G927" s="154"/>
      <c r="H927" s="154">
        <v>5</v>
      </c>
      <c r="I927" s="154">
        <v>5</v>
      </c>
      <c r="J927" s="154"/>
    </row>
    <row r="928" spans="1:10">
      <c r="A928" s="152">
        <v>272</v>
      </c>
      <c r="B928" s="149" t="s">
        <v>1120</v>
      </c>
      <c r="C928" s="149">
        <v>63300126</v>
      </c>
      <c r="D928" s="149" t="s">
        <v>1039</v>
      </c>
      <c r="E928" s="146"/>
      <c r="F928" s="154">
        <v>0</v>
      </c>
      <c r="G928" s="154"/>
      <c r="H928" s="154">
        <v>2</v>
      </c>
      <c r="I928" s="154"/>
      <c r="J928" s="154"/>
    </row>
    <row r="929" spans="1:10">
      <c r="A929" s="152">
        <v>273</v>
      </c>
      <c r="B929" s="149" t="s">
        <v>1120</v>
      </c>
      <c r="C929" s="149">
        <v>63300105</v>
      </c>
      <c r="D929" s="149" t="s">
        <v>1039</v>
      </c>
      <c r="E929" s="146"/>
      <c r="F929" s="154">
        <v>0</v>
      </c>
      <c r="G929" s="154"/>
      <c r="H929" s="154">
        <v>2</v>
      </c>
      <c r="I929" s="154"/>
      <c r="J929" s="154"/>
    </row>
    <row r="930" spans="1:10">
      <c r="A930" s="152">
        <v>274</v>
      </c>
      <c r="B930" s="149" t="s">
        <v>1120</v>
      </c>
      <c r="C930" s="149">
        <v>63300116</v>
      </c>
      <c r="D930" s="149" t="s">
        <v>1039</v>
      </c>
      <c r="E930" s="146"/>
      <c r="F930" s="154">
        <v>0</v>
      </c>
      <c r="G930" s="154"/>
      <c r="H930" s="154">
        <v>2</v>
      </c>
      <c r="I930" s="154"/>
      <c r="J930" s="154"/>
    </row>
    <row r="931" spans="1:10">
      <c r="A931" s="152">
        <v>275</v>
      </c>
      <c r="B931" s="149" t="s">
        <v>1120</v>
      </c>
      <c r="C931" s="149">
        <v>63300103</v>
      </c>
      <c r="D931" s="149" t="s">
        <v>1039</v>
      </c>
      <c r="E931" s="146"/>
      <c r="F931" s="154">
        <v>0</v>
      </c>
      <c r="G931" s="154"/>
      <c r="H931" s="154"/>
      <c r="I931" s="154"/>
      <c r="J931" s="154"/>
    </row>
    <row r="932" spans="1:10">
      <c r="A932" s="152">
        <v>276</v>
      </c>
      <c r="B932" s="149" t="s">
        <v>1120</v>
      </c>
      <c r="C932" s="149">
        <v>63300104</v>
      </c>
      <c r="D932" s="149" t="s">
        <v>1039</v>
      </c>
      <c r="E932" s="146"/>
      <c r="F932" s="154">
        <v>0</v>
      </c>
      <c r="G932" s="154"/>
      <c r="H932" s="154"/>
      <c r="I932" s="154"/>
      <c r="J932" s="154"/>
    </row>
    <row r="933" spans="1:10">
      <c r="A933" s="152">
        <v>277</v>
      </c>
      <c r="B933" s="149" t="s">
        <v>1213</v>
      </c>
      <c r="C933" s="149">
        <v>63300125</v>
      </c>
      <c r="D933" s="149" t="s">
        <v>1039</v>
      </c>
      <c r="E933" s="146"/>
      <c r="F933" s="154">
        <v>2</v>
      </c>
      <c r="G933" s="154"/>
      <c r="H933" s="154"/>
      <c r="I933" s="154"/>
      <c r="J933" s="154"/>
    </row>
    <row r="934" spans="1:10">
      <c r="A934" s="152">
        <v>278</v>
      </c>
      <c r="B934" s="149" t="s">
        <v>1214</v>
      </c>
      <c r="C934" s="149">
        <v>63300281</v>
      </c>
      <c r="D934" s="149" t="s">
        <v>1039</v>
      </c>
      <c r="E934" s="146"/>
      <c r="F934" s="154">
        <v>10</v>
      </c>
      <c r="G934" s="154"/>
      <c r="H934" s="154"/>
      <c r="I934" s="154"/>
      <c r="J934" s="154"/>
    </row>
    <row r="935" spans="1:10">
      <c r="A935" s="152">
        <v>279</v>
      </c>
      <c r="B935" s="149" t="s">
        <v>1215</v>
      </c>
      <c r="C935" s="149">
        <v>63300292</v>
      </c>
      <c r="D935" s="149" t="s">
        <v>1039</v>
      </c>
      <c r="E935" s="146"/>
      <c r="F935" s="154">
        <v>0</v>
      </c>
      <c r="G935" s="154"/>
      <c r="H935" s="154">
        <v>2</v>
      </c>
      <c r="I935" s="154"/>
      <c r="J935" s="154"/>
    </row>
    <row r="936" spans="1:10">
      <c r="A936" s="152">
        <v>280</v>
      </c>
      <c r="B936" s="149" t="s">
        <v>1216</v>
      </c>
      <c r="C936" s="149">
        <v>63300291</v>
      </c>
      <c r="D936" s="149" t="s">
        <v>1039</v>
      </c>
      <c r="E936" s="146"/>
      <c r="F936" s="154">
        <v>0</v>
      </c>
      <c r="G936" s="154"/>
      <c r="H936" s="154">
        <v>2</v>
      </c>
      <c r="I936" s="154">
        <v>2</v>
      </c>
      <c r="J936" s="154"/>
    </row>
    <row r="937" spans="1:10">
      <c r="A937" s="152">
        <v>281</v>
      </c>
      <c r="B937" s="149" t="s">
        <v>1217</v>
      </c>
      <c r="C937" s="149">
        <v>63300290</v>
      </c>
      <c r="D937" s="149" t="s">
        <v>1039</v>
      </c>
      <c r="E937" s="146"/>
      <c r="F937" s="154">
        <v>0</v>
      </c>
      <c r="G937" s="154"/>
      <c r="H937" s="154">
        <v>2</v>
      </c>
      <c r="I937" s="154"/>
      <c r="J937" s="154"/>
    </row>
    <row r="938" spans="1:10">
      <c r="A938" s="152">
        <v>282</v>
      </c>
      <c r="B938" s="149" t="s">
        <v>1218</v>
      </c>
      <c r="C938" s="149">
        <v>63300234</v>
      </c>
      <c r="D938" s="149" t="s">
        <v>1039</v>
      </c>
      <c r="E938" s="146"/>
      <c r="F938" s="154">
        <v>2</v>
      </c>
      <c r="G938" s="154"/>
      <c r="H938" s="154">
        <v>1</v>
      </c>
      <c r="I938" s="154">
        <v>1</v>
      </c>
      <c r="J938" s="154"/>
    </row>
    <row r="939" spans="1:10">
      <c r="A939" s="152">
        <v>283</v>
      </c>
      <c r="B939" s="149" t="s">
        <v>1054</v>
      </c>
      <c r="C939" s="149">
        <v>80801085</v>
      </c>
      <c r="D939" s="149" t="s">
        <v>1039</v>
      </c>
      <c r="E939" s="146"/>
      <c r="F939" s="154">
        <v>3</v>
      </c>
      <c r="G939" s="154"/>
      <c r="H939" s="154">
        <v>1</v>
      </c>
      <c r="I939" s="154">
        <v>1</v>
      </c>
      <c r="J939" s="154"/>
    </row>
    <row r="940" spans="1:10">
      <c r="A940" s="152">
        <v>284</v>
      </c>
      <c r="B940" s="131" t="s">
        <v>1219</v>
      </c>
      <c r="C940" s="149">
        <v>80801084</v>
      </c>
      <c r="D940" s="149" t="s">
        <v>1039</v>
      </c>
      <c r="E940" s="146"/>
      <c r="F940" s="154">
        <v>5</v>
      </c>
      <c r="G940" s="154"/>
      <c r="H940" s="154">
        <v>5</v>
      </c>
      <c r="I940" s="154">
        <v>5</v>
      </c>
      <c r="J940" s="154"/>
    </row>
    <row r="941" spans="1:10">
      <c r="A941" s="152">
        <v>285</v>
      </c>
      <c r="B941" s="131" t="s">
        <v>1220</v>
      </c>
      <c r="C941" s="149">
        <v>64000101</v>
      </c>
      <c r="D941" s="149" t="s">
        <v>1039</v>
      </c>
      <c r="E941" s="146"/>
      <c r="F941" s="154">
        <v>0</v>
      </c>
      <c r="G941" s="154"/>
      <c r="H941" s="154">
        <v>5</v>
      </c>
      <c r="I941" s="154">
        <v>5</v>
      </c>
      <c r="J941" s="154"/>
    </row>
    <row r="942" spans="1:10">
      <c r="A942" s="152">
        <v>286</v>
      </c>
      <c r="B942" s="131" t="s">
        <v>1221</v>
      </c>
      <c r="C942" s="149">
        <v>64000113</v>
      </c>
      <c r="D942" s="149" t="s">
        <v>1039</v>
      </c>
      <c r="E942" s="146"/>
      <c r="F942" s="154">
        <v>0</v>
      </c>
      <c r="G942" s="154"/>
      <c r="H942" s="154"/>
      <c r="I942" s="154">
        <v>5</v>
      </c>
      <c r="J942" s="154"/>
    </row>
    <row r="943" spans="1:10">
      <c r="A943" s="152">
        <v>287</v>
      </c>
      <c r="B943" s="131" t="s">
        <v>1222</v>
      </c>
      <c r="C943" s="114">
        <v>63500259</v>
      </c>
      <c r="D943" s="149" t="s">
        <v>1039</v>
      </c>
      <c r="E943" s="146"/>
      <c r="F943" s="154">
        <v>0</v>
      </c>
      <c r="G943" s="154"/>
      <c r="H943" s="154">
        <v>2</v>
      </c>
      <c r="I943" s="154"/>
      <c r="J943" s="154"/>
    </row>
    <row r="944" spans="1:10">
      <c r="A944" s="152">
        <v>288</v>
      </c>
      <c r="B944" s="131" t="s">
        <v>1223</v>
      </c>
      <c r="C944" s="149">
        <v>63500260</v>
      </c>
      <c r="D944" s="149" t="s">
        <v>1039</v>
      </c>
      <c r="E944" s="146"/>
      <c r="F944" s="154">
        <v>20</v>
      </c>
      <c r="G944" s="154"/>
      <c r="H944" s="154">
        <v>20</v>
      </c>
      <c r="I944" s="154">
        <v>20</v>
      </c>
      <c r="J944" s="154"/>
    </row>
    <row r="945" spans="1:10">
      <c r="A945" s="152">
        <v>289</v>
      </c>
      <c r="B945" s="131" t="s">
        <v>1224</v>
      </c>
      <c r="C945" s="149">
        <v>63500261</v>
      </c>
      <c r="D945" s="149" t="s">
        <v>1039</v>
      </c>
      <c r="E945" s="146"/>
      <c r="F945" s="154">
        <v>30</v>
      </c>
      <c r="G945" s="154"/>
      <c r="H945" s="154">
        <v>20</v>
      </c>
      <c r="I945" s="154">
        <v>20</v>
      </c>
      <c r="J945" s="154"/>
    </row>
    <row r="946" spans="1:10">
      <c r="A946" s="152">
        <v>290</v>
      </c>
      <c r="B946" s="131" t="s">
        <v>1225</v>
      </c>
      <c r="C946" s="149">
        <v>63500300</v>
      </c>
      <c r="D946" s="149" t="s">
        <v>1039</v>
      </c>
      <c r="E946" s="146"/>
      <c r="F946" s="154">
        <v>0</v>
      </c>
      <c r="G946" s="154"/>
      <c r="H946" s="154">
        <v>2</v>
      </c>
      <c r="I946" s="154"/>
      <c r="J946" s="154"/>
    </row>
    <row r="947" spans="1:10">
      <c r="A947" s="152">
        <v>291</v>
      </c>
      <c r="B947" s="131" t="s">
        <v>1226</v>
      </c>
      <c r="C947" s="149">
        <v>63500301</v>
      </c>
      <c r="D947" s="149" t="s">
        <v>1039</v>
      </c>
      <c r="E947" s="146"/>
      <c r="F947" s="154">
        <v>20</v>
      </c>
      <c r="G947" s="154"/>
      <c r="H947" s="154">
        <v>10</v>
      </c>
      <c r="I947" s="154">
        <v>10</v>
      </c>
      <c r="J947" s="154"/>
    </row>
    <row r="948" spans="1:10">
      <c r="A948" s="152">
        <v>292</v>
      </c>
      <c r="B948" s="131" t="s">
        <v>1227</v>
      </c>
      <c r="C948" s="149">
        <v>63500304</v>
      </c>
      <c r="D948" s="149" t="s">
        <v>1039</v>
      </c>
      <c r="E948" s="146"/>
      <c r="F948" s="154">
        <v>30</v>
      </c>
      <c r="G948" s="154"/>
      <c r="H948" s="154">
        <v>5</v>
      </c>
      <c r="I948" s="154">
        <v>5</v>
      </c>
      <c r="J948" s="154"/>
    </row>
    <row r="949" spans="1:10">
      <c r="A949" s="152">
        <v>293</v>
      </c>
      <c r="B949" s="131" t="s">
        <v>1228</v>
      </c>
      <c r="C949" s="149">
        <v>63500214</v>
      </c>
      <c r="D949" s="149" t="s">
        <v>1039</v>
      </c>
      <c r="E949" s="146"/>
      <c r="F949" s="154">
        <v>0</v>
      </c>
      <c r="G949" s="154"/>
      <c r="H949" s="154">
        <v>2</v>
      </c>
      <c r="I949" s="154"/>
      <c r="J949" s="154"/>
    </row>
    <row r="950" spans="1:10">
      <c r="A950" s="152">
        <v>294</v>
      </c>
      <c r="B950" s="131" t="s">
        <v>1229</v>
      </c>
      <c r="C950" s="149">
        <v>63500215</v>
      </c>
      <c r="D950" s="149" t="s">
        <v>1039</v>
      </c>
      <c r="E950" s="146"/>
      <c r="F950" s="154">
        <v>30</v>
      </c>
      <c r="G950" s="154"/>
      <c r="H950" s="154">
        <v>10</v>
      </c>
      <c r="I950" s="154">
        <v>10</v>
      </c>
      <c r="J950" s="154"/>
    </row>
    <row r="951" spans="1:10">
      <c r="A951" s="152">
        <v>295</v>
      </c>
      <c r="B951" s="131" t="s">
        <v>1230</v>
      </c>
      <c r="C951" s="149">
        <v>63500216</v>
      </c>
      <c r="D951" s="149" t="s">
        <v>1039</v>
      </c>
      <c r="E951" s="146"/>
      <c r="F951" s="154">
        <v>30</v>
      </c>
      <c r="G951" s="154"/>
      <c r="H951" s="154">
        <v>5</v>
      </c>
      <c r="I951" s="154">
        <v>5</v>
      </c>
      <c r="J951" s="154"/>
    </row>
    <row r="952" spans="1:10">
      <c r="A952" s="152">
        <v>296</v>
      </c>
      <c r="B952" s="131" t="s">
        <v>1231</v>
      </c>
      <c r="C952" s="149">
        <v>63500307</v>
      </c>
      <c r="D952" s="149" t="s">
        <v>1039</v>
      </c>
      <c r="E952" s="146"/>
      <c r="F952" s="154">
        <v>0</v>
      </c>
      <c r="G952" s="154"/>
      <c r="H952" s="154">
        <v>2</v>
      </c>
      <c r="I952" s="154"/>
      <c r="J952" s="154"/>
    </row>
    <row r="953" spans="1:10">
      <c r="A953" s="152">
        <v>297</v>
      </c>
      <c r="B953" s="131" t="s">
        <v>1232</v>
      </c>
      <c r="C953" s="149">
        <v>63500302</v>
      </c>
      <c r="D953" s="149" t="s">
        <v>1039</v>
      </c>
      <c r="E953" s="146"/>
      <c r="F953" s="154">
        <v>90</v>
      </c>
      <c r="G953" s="154"/>
      <c r="H953" s="154">
        <v>19</v>
      </c>
      <c r="I953" s="154">
        <v>19</v>
      </c>
      <c r="J953" s="154"/>
    </row>
    <row r="954" spans="1:10">
      <c r="A954" s="152">
        <v>298</v>
      </c>
      <c r="B954" s="131" t="s">
        <v>1233</v>
      </c>
      <c r="C954" s="149">
        <v>63500303</v>
      </c>
      <c r="D954" s="149" t="s">
        <v>1039</v>
      </c>
      <c r="E954" s="146"/>
      <c r="F954" s="154">
        <v>40</v>
      </c>
      <c r="G954" s="154"/>
      <c r="H954" s="154">
        <v>19</v>
      </c>
      <c r="I954" s="154">
        <v>19</v>
      </c>
      <c r="J954" s="154"/>
    </row>
    <row r="955" spans="1:10">
      <c r="A955" s="152">
        <v>299</v>
      </c>
      <c r="B955" s="149" t="s">
        <v>1234</v>
      </c>
      <c r="C955" s="149">
        <v>64000114</v>
      </c>
      <c r="D955" s="149" t="s">
        <v>1039</v>
      </c>
      <c r="E955" s="146"/>
      <c r="F955" s="154">
        <v>40</v>
      </c>
      <c r="G955" s="154"/>
      <c r="H955" s="154">
        <v>20</v>
      </c>
      <c r="I955" s="154">
        <v>20</v>
      </c>
      <c r="J955" s="154"/>
    </row>
    <row r="956" spans="1:10">
      <c r="A956" s="152">
        <v>300</v>
      </c>
      <c r="B956" s="149" t="s">
        <v>1234</v>
      </c>
      <c r="C956" s="149">
        <v>64000108</v>
      </c>
      <c r="D956" s="149" t="s">
        <v>1039</v>
      </c>
      <c r="E956" s="146"/>
      <c r="F956" s="154">
        <v>40</v>
      </c>
      <c r="G956" s="154"/>
      <c r="H956" s="154">
        <v>20</v>
      </c>
      <c r="I956" s="154">
        <v>20</v>
      </c>
      <c r="J956" s="154"/>
    </row>
    <row r="957" spans="1:10">
      <c r="A957" s="152">
        <v>301</v>
      </c>
      <c r="B957" s="149" t="s">
        <v>1235</v>
      </c>
      <c r="C957" s="149">
        <v>64000102</v>
      </c>
      <c r="D957" s="149" t="s">
        <v>1039</v>
      </c>
      <c r="E957" s="146"/>
      <c r="F957" s="154">
        <v>0</v>
      </c>
      <c r="G957" s="154"/>
      <c r="H957" s="154">
        <v>5</v>
      </c>
      <c r="I957" s="154">
        <v>5</v>
      </c>
      <c r="J957" s="154"/>
    </row>
    <row r="958" spans="1:10">
      <c r="A958" s="152">
        <v>302</v>
      </c>
      <c r="B958" s="149" t="s">
        <v>1236</v>
      </c>
      <c r="C958" s="114">
        <v>63400306</v>
      </c>
      <c r="D958" s="149" t="s">
        <v>1039</v>
      </c>
      <c r="E958" s="146"/>
      <c r="F958" s="154">
        <v>100</v>
      </c>
      <c r="G958" s="154"/>
      <c r="H958" s="154">
        <v>80</v>
      </c>
      <c r="I958" s="154"/>
      <c r="J958" s="154"/>
    </row>
    <row r="959" spans="1:10">
      <c r="A959" s="152">
        <v>303</v>
      </c>
      <c r="B959" s="149" t="s">
        <v>1085</v>
      </c>
      <c r="C959" s="114">
        <v>63400138</v>
      </c>
      <c r="D959" s="149" t="s">
        <v>1039</v>
      </c>
      <c r="E959" s="146"/>
      <c r="F959" s="154">
        <v>20</v>
      </c>
      <c r="G959" s="154"/>
      <c r="H959" s="154">
        <v>30</v>
      </c>
      <c r="I959" s="154">
        <v>30</v>
      </c>
      <c r="J959" s="154"/>
    </row>
    <row r="960" spans="1:10">
      <c r="A960" s="152">
        <v>304</v>
      </c>
      <c r="B960" s="149" t="s">
        <v>1085</v>
      </c>
      <c r="C960" s="114">
        <v>63400139</v>
      </c>
      <c r="D960" s="149" t="s">
        <v>1039</v>
      </c>
      <c r="E960" s="146"/>
      <c r="F960" s="154">
        <v>5</v>
      </c>
      <c r="G960" s="154"/>
      <c r="H960" s="154">
        <v>20</v>
      </c>
      <c r="I960" s="154"/>
      <c r="J960" s="154"/>
    </row>
    <row r="961" spans="1:10">
      <c r="A961" s="152">
        <v>305</v>
      </c>
      <c r="B961" s="149" t="s">
        <v>1085</v>
      </c>
      <c r="C961" s="114">
        <v>63400140</v>
      </c>
      <c r="D961" s="149" t="s">
        <v>1039</v>
      </c>
      <c r="E961" s="146"/>
      <c r="F961" s="154">
        <v>5</v>
      </c>
      <c r="G961" s="154"/>
      <c r="H961" s="154">
        <v>20</v>
      </c>
      <c r="I961" s="154"/>
      <c r="J961" s="154"/>
    </row>
    <row r="962" spans="1:10">
      <c r="A962" s="152">
        <v>306</v>
      </c>
      <c r="B962" s="149" t="s">
        <v>1237</v>
      </c>
      <c r="C962" s="114">
        <v>65100185</v>
      </c>
      <c r="D962" s="149" t="s">
        <v>1039</v>
      </c>
      <c r="E962" s="146"/>
      <c r="F962" s="154">
        <v>5</v>
      </c>
      <c r="G962" s="154"/>
      <c r="H962" s="154">
        <v>3</v>
      </c>
      <c r="I962" s="154">
        <v>2</v>
      </c>
      <c r="J962" s="154"/>
    </row>
    <row r="963" spans="1:10">
      <c r="A963" s="152">
        <v>307</v>
      </c>
      <c r="B963" s="149" t="s">
        <v>1238</v>
      </c>
      <c r="C963" s="114">
        <v>65100185</v>
      </c>
      <c r="D963" s="149" t="s">
        <v>1039</v>
      </c>
      <c r="E963" s="146"/>
      <c r="F963" s="154">
        <v>5</v>
      </c>
      <c r="G963" s="154"/>
      <c r="H963" s="154"/>
      <c r="I963" s="154"/>
      <c r="J963" s="154"/>
    </row>
    <row r="964" spans="1:10">
      <c r="A964" s="152">
        <v>308</v>
      </c>
      <c r="B964" s="149" t="s">
        <v>1143</v>
      </c>
      <c r="C964" s="114">
        <v>88169108</v>
      </c>
      <c r="D964" s="149" t="s">
        <v>1039</v>
      </c>
      <c r="E964" s="146"/>
      <c r="F964" s="154">
        <v>0</v>
      </c>
      <c r="G964" s="154"/>
      <c r="H964" s="154">
        <v>10</v>
      </c>
      <c r="I964" s="154"/>
      <c r="J964" s="154"/>
    </row>
    <row r="965" spans="1:10">
      <c r="A965" s="152">
        <v>309</v>
      </c>
      <c r="B965" s="149" t="s">
        <v>1085</v>
      </c>
      <c r="C965" s="114">
        <v>63400141</v>
      </c>
      <c r="D965" s="149" t="s">
        <v>1039</v>
      </c>
      <c r="E965" s="146"/>
      <c r="F965" s="154">
        <v>10</v>
      </c>
      <c r="G965" s="154"/>
      <c r="H965" s="154">
        <v>10</v>
      </c>
      <c r="I965" s="154"/>
      <c r="J965" s="154"/>
    </row>
    <row r="966" spans="1:10">
      <c r="A966" s="152">
        <v>310</v>
      </c>
      <c r="B966" s="149" t="s">
        <v>1239</v>
      </c>
      <c r="C966" s="114">
        <v>64200110</v>
      </c>
      <c r="D966" s="149" t="s">
        <v>1039</v>
      </c>
      <c r="E966" s="146"/>
      <c r="F966" s="154">
        <v>5</v>
      </c>
      <c r="G966" s="154"/>
      <c r="H966" s="154">
        <v>5</v>
      </c>
      <c r="I966" s="154"/>
      <c r="J966" s="154"/>
    </row>
    <row r="967" spans="1:10">
      <c r="A967" s="152">
        <v>311</v>
      </c>
      <c r="B967" s="149" t="s">
        <v>573</v>
      </c>
      <c r="C967" s="114">
        <v>80300117</v>
      </c>
      <c r="D967" s="149" t="s">
        <v>1039</v>
      </c>
      <c r="E967" s="146"/>
      <c r="F967" s="154">
        <v>3</v>
      </c>
      <c r="G967" s="154"/>
      <c r="H967" s="154">
        <v>5</v>
      </c>
      <c r="I967" s="154"/>
      <c r="J967" s="154"/>
    </row>
    <row r="968" spans="1:10">
      <c r="A968" s="152">
        <v>312</v>
      </c>
      <c r="B968" s="149" t="s">
        <v>1240</v>
      </c>
      <c r="C968" s="114">
        <v>80801096</v>
      </c>
      <c r="D968" s="149" t="s">
        <v>1039</v>
      </c>
      <c r="E968" s="146"/>
      <c r="F968" s="154">
        <v>4</v>
      </c>
      <c r="G968" s="154"/>
      <c r="H968" s="154">
        <v>1</v>
      </c>
      <c r="I968" s="154">
        <v>1</v>
      </c>
      <c r="J968" s="154">
        <v>1</v>
      </c>
    </row>
    <row r="969" spans="1:10">
      <c r="A969" s="152">
        <v>313</v>
      </c>
      <c r="B969" s="149" t="s">
        <v>1199</v>
      </c>
      <c r="C969" s="114">
        <v>64200127</v>
      </c>
      <c r="D969" s="149" t="s">
        <v>1039</v>
      </c>
      <c r="E969" s="146"/>
      <c r="F969" s="154">
        <v>0</v>
      </c>
      <c r="G969" s="154"/>
      <c r="H969" s="154">
        <v>6</v>
      </c>
      <c r="I969" s="154">
        <v>4</v>
      </c>
      <c r="J969" s="154"/>
    </row>
    <row r="970" spans="1:10">
      <c r="A970" s="152">
        <v>314</v>
      </c>
      <c r="B970" s="149" t="s">
        <v>1120</v>
      </c>
      <c r="C970" s="114">
        <v>63300119</v>
      </c>
      <c r="D970" s="149" t="s">
        <v>1039</v>
      </c>
      <c r="E970" s="146"/>
      <c r="F970" s="154">
        <v>0</v>
      </c>
      <c r="G970" s="154"/>
      <c r="H970" s="154">
        <v>5</v>
      </c>
      <c r="I970" s="154"/>
      <c r="J970" s="154"/>
    </row>
    <row r="971" spans="1:10">
      <c r="A971" s="152">
        <v>315</v>
      </c>
      <c r="B971" s="149" t="s">
        <v>1241</v>
      </c>
      <c r="C971" s="114">
        <v>63400358</v>
      </c>
      <c r="D971" s="149" t="s">
        <v>1039</v>
      </c>
      <c r="E971" s="146"/>
      <c r="F971" s="154">
        <v>0</v>
      </c>
      <c r="G971" s="154"/>
      <c r="H971" s="154">
        <v>5</v>
      </c>
      <c r="I971" s="154">
        <v>5</v>
      </c>
      <c r="J971" s="154"/>
    </row>
    <row r="972" spans="1:10">
      <c r="A972" s="152">
        <v>316</v>
      </c>
      <c r="B972" s="149" t="s">
        <v>1242</v>
      </c>
      <c r="C972" s="114">
        <v>63300231</v>
      </c>
      <c r="D972" s="149" t="s">
        <v>1039</v>
      </c>
      <c r="E972" s="146"/>
      <c r="F972" s="154">
        <v>0</v>
      </c>
      <c r="G972" s="154"/>
      <c r="H972" s="154">
        <v>2</v>
      </c>
      <c r="I972" s="154"/>
      <c r="J972" s="154"/>
    </row>
    <row r="973" spans="1:10">
      <c r="A973" s="152">
        <v>317</v>
      </c>
      <c r="B973" s="149" t="s">
        <v>1243</v>
      </c>
      <c r="C973" s="114">
        <v>63300109</v>
      </c>
      <c r="D973" s="149" t="s">
        <v>1039</v>
      </c>
      <c r="E973" s="146"/>
      <c r="F973" s="154">
        <v>1</v>
      </c>
      <c r="G973" s="154"/>
      <c r="H973" s="154">
        <v>1</v>
      </c>
      <c r="I973" s="154"/>
      <c r="J973" s="154"/>
    </row>
    <row r="974" spans="1:10">
      <c r="A974" s="152">
        <v>318</v>
      </c>
      <c r="B974" s="149" t="s">
        <v>1243</v>
      </c>
      <c r="C974" s="114">
        <v>63300168</v>
      </c>
      <c r="D974" s="149" t="s">
        <v>1039</v>
      </c>
      <c r="E974" s="146"/>
      <c r="F974" s="154">
        <v>1</v>
      </c>
      <c r="G974" s="154"/>
      <c r="H974" s="154">
        <v>1</v>
      </c>
      <c r="I974" s="154"/>
      <c r="J974" s="154"/>
    </row>
    <row r="975" spans="1:10">
      <c r="A975" s="152">
        <v>319</v>
      </c>
      <c r="B975" s="149" t="s">
        <v>1244</v>
      </c>
      <c r="C975" s="114">
        <v>64200106</v>
      </c>
      <c r="D975" s="149" t="s">
        <v>1039</v>
      </c>
      <c r="E975" s="146"/>
      <c r="F975" s="154">
        <v>5</v>
      </c>
      <c r="G975" s="154"/>
      <c r="H975" s="154">
        <v>5</v>
      </c>
      <c r="I975" s="154">
        <v>5</v>
      </c>
      <c r="J975" s="154"/>
    </row>
    <row r="976" spans="1:10">
      <c r="A976" s="152">
        <v>320</v>
      </c>
      <c r="B976" s="149" t="s">
        <v>1245</v>
      </c>
      <c r="C976" s="114">
        <v>64200104</v>
      </c>
      <c r="D976" s="149" t="s">
        <v>1039</v>
      </c>
      <c r="E976" s="146"/>
      <c r="F976" s="154">
        <v>5</v>
      </c>
      <c r="G976" s="154"/>
      <c r="H976" s="154">
        <v>5</v>
      </c>
      <c r="I976" s="154">
        <v>5</v>
      </c>
      <c r="J976" s="154"/>
    </row>
    <row r="977" spans="1:10">
      <c r="A977" s="152">
        <v>321</v>
      </c>
      <c r="B977" s="145" t="s">
        <v>1120</v>
      </c>
      <c r="C977" s="114">
        <v>63300280</v>
      </c>
      <c r="D977" s="149" t="s">
        <v>1039</v>
      </c>
      <c r="E977" s="146"/>
      <c r="F977" s="154">
        <v>20</v>
      </c>
      <c r="G977" s="154"/>
      <c r="H977" s="154">
        <v>5</v>
      </c>
      <c r="I977" s="154">
        <v>5</v>
      </c>
      <c r="J977" s="154"/>
    </row>
    <row r="978" spans="1:10">
      <c r="A978" s="152">
        <v>322</v>
      </c>
      <c r="B978" s="145" t="s">
        <v>1151</v>
      </c>
      <c r="C978" s="114">
        <v>64200117</v>
      </c>
      <c r="D978" s="149" t="s">
        <v>1039</v>
      </c>
      <c r="E978" s="146"/>
      <c r="F978" s="154">
        <v>6</v>
      </c>
      <c r="G978" s="154"/>
      <c r="H978" s="154"/>
      <c r="I978" s="154"/>
      <c r="J978" s="154"/>
    </row>
    <row r="979" spans="1:10">
      <c r="A979" s="152">
        <v>323</v>
      </c>
      <c r="B979" s="145" t="s">
        <v>1246</v>
      </c>
      <c r="C979" s="114">
        <v>65100115</v>
      </c>
      <c r="D979" s="149" t="s">
        <v>1039</v>
      </c>
      <c r="E979" s="146"/>
      <c r="F979" s="154">
        <v>5</v>
      </c>
      <c r="G979" s="154"/>
      <c r="H979" s="154"/>
      <c r="I979" s="154"/>
      <c r="J979" s="154"/>
    </row>
    <row r="980" spans="1:10">
      <c r="A980" s="152">
        <v>324</v>
      </c>
      <c r="B980" s="145" t="s">
        <v>1247</v>
      </c>
      <c r="C980" s="114">
        <v>63300163</v>
      </c>
      <c r="D980" s="149" t="s">
        <v>1039</v>
      </c>
      <c r="E980" s="146"/>
      <c r="F980" s="154">
        <v>5</v>
      </c>
      <c r="G980" s="154"/>
      <c r="H980" s="154"/>
      <c r="I980" s="154"/>
      <c r="J980" s="154"/>
    </row>
    <row r="981" spans="1:10">
      <c r="A981" s="152">
        <v>325</v>
      </c>
      <c r="B981" s="145" t="s">
        <v>1134</v>
      </c>
      <c r="C981" s="114">
        <v>63300320</v>
      </c>
      <c r="D981" s="149" t="s">
        <v>1039</v>
      </c>
      <c r="E981" s="146"/>
      <c r="F981" s="154">
        <v>1</v>
      </c>
      <c r="G981" s="154"/>
      <c r="H981" s="154"/>
      <c r="I981" s="154"/>
      <c r="J981" s="154"/>
    </row>
    <row r="982" spans="1:10">
      <c r="A982" s="152">
        <v>326</v>
      </c>
      <c r="B982" s="145" t="s">
        <v>1248</v>
      </c>
      <c r="C982" s="114">
        <v>64299115</v>
      </c>
      <c r="D982" s="149" t="s">
        <v>1039</v>
      </c>
      <c r="E982" s="146"/>
      <c r="F982" s="154">
        <v>1</v>
      </c>
      <c r="G982" s="154"/>
      <c r="H982" s="154"/>
      <c r="I982" s="154"/>
      <c r="J982" s="154"/>
    </row>
    <row r="983" spans="1:10">
      <c r="A983" s="152">
        <v>327</v>
      </c>
      <c r="B983" s="1" t="s">
        <v>1249</v>
      </c>
      <c r="C983" s="114">
        <v>64100274</v>
      </c>
      <c r="D983" s="149" t="s">
        <v>1039</v>
      </c>
      <c r="E983" s="146"/>
      <c r="F983" s="154">
        <v>4</v>
      </c>
      <c r="G983" s="154"/>
      <c r="H983" s="154"/>
      <c r="I983" s="154"/>
      <c r="J983" s="154"/>
    </row>
    <row r="984" spans="1:10">
      <c r="A984" s="152">
        <v>328</v>
      </c>
      <c r="B984" s="169" t="s">
        <v>1249</v>
      </c>
      <c r="C984" s="114">
        <v>64200344</v>
      </c>
      <c r="D984" s="149" t="s">
        <v>1039</v>
      </c>
      <c r="E984" s="146"/>
      <c r="F984" s="154">
        <v>4</v>
      </c>
      <c r="G984" s="154"/>
      <c r="H984" s="154"/>
      <c r="I984" s="154"/>
      <c r="J984" s="154"/>
    </row>
    <row r="985" spans="1:10">
      <c r="A985" s="152">
        <v>329</v>
      </c>
      <c r="B985" s="169" t="s">
        <v>1249</v>
      </c>
      <c r="C985" s="114">
        <v>64100167</v>
      </c>
      <c r="D985" s="149" t="s">
        <v>1039</v>
      </c>
      <c r="E985" s="146"/>
      <c r="F985" s="154">
        <v>4</v>
      </c>
      <c r="G985" s="154"/>
      <c r="H985" s="154"/>
      <c r="I985" s="154"/>
      <c r="J985" s="154"/>
    </row>
    <row r="986" spans="1:10">
      <c r="A986" s="152">
        <v>330</v>
      </c>
      <c r="B986" s="169" t="s">
        <v>1249</v>
      </c>
      <c r="C986" s="114">
        <v>64200342</v>
      </c>
      <c r="D986" s="149" t="s">
        <v>1039</v>
      </c>
      <c r="E986" s="146"/>
      <c r="F986" s="154">
        <v>4</v>
      </c>
      <c r="G986" s="154"/>
      <c r="H986" s="154"/>
      <c r="I986" s="154"/>
      <c r="J986" s="154"/>
    </row>
    <row r="987" spans="1:10">
      <c r="A987" s="152">
        <v>331</v>
      </c>
      <c r="B987" s="169" t="s">
        <v>1250</v>
      </c>
      <c r="C987" s="114">
        <v>64200149</v>
      </c>
      <c r="D987" s="149" t="s">
        <v>1039</v>
      </c>
      <c r="E987" s="146"/>
      <c r="F987" s="154">
        <v>8</v>
      </c>
      <c r="G987" s="154"/>
      <c r="H987" s="154"/>
      <c r="I987" s="154"/>
      <c r="J987" s="154"/>
    </row>
    <row r="988" spans="1:10">
      <c r="A988" s="152">
        <v>332</v>
      </c>
      <c r="B988" s="145" t="s">
        <v>1251</v>
      </c>
      <c r="C988" s="114">
        <v>64200280</v>
      </c>
      <c r="D988" s="149" t="s">
        <v>1252</v>
      </c>
      <c r="E988" s="146"/>
      <c r="F988" s="154">
        <v>2</v>
      </c>
      <c r="G988" s="154"/>
      <c r="H988" s="154"/>
      <c r="I988" s="154"/>
      <c r="J988" s="154"/>
    </row>
    <row r="989" spans="1:10">
      <c r="A989" s="152">
        <v>333</v>
      </c>
      <c r="B989" s="145" t="s">
        <v>1187</v>
      </c>
      <c r="C989" s="114">
        <v>64200162</v>
      </c>
      <c r="D989" s="149" t="s">
        <v>1039</v>
      </c>
      <c r="E989" s="146"/>
      <c r="F989" s="154">
        <v>6</v>
      </c>
      <c r="G989" s="154"/>
      <c r="H989" s="154"/>
      <c r="I989" s="154"/>
      <c r="J989" s="154"/>
    </row>
    <row r="990" spans="1:10">
      <c r="A990" s="152">
        <v>334</v>
      </c>
      <c r="B990" s="145" t="s">
        <v>507</v>
      </c>
      <c r="C990" s="114">
        <v>63200143</v>
      </c>
      <c r="D990" s="149" t="s">
        <v>1039</v>
      </c>
      <c r="E990" s="146"/>
      <c r="F990" s="154">
        <v>10</v>
      </c>
      <c r="G990" s="154"/>
      <c r="H990" s="154"/>
      <c r="I990" s="154"/>
      <c r="J990" s="154"/>
    </row>
    <row r="991" spans="1:10">
      <c r="A991" s="152">
        <v>335</v>
      </c>
      <c r="B991" s="145" t="s">
        <v>1253</v>
      </c>
      <c r="C991" s="114">
        <v>64100289</v>
      </c>
      <c r="D991" s="149" t="s">
        <v>1039</v>
      </c>
      <c r="E991" s="146"/>
      <c r="F991" s="154">
        <v>2</v>
      </c>
      <c r="G991" s="154"/>
      <c r="H991" s="154"/>
      <c r="I991" s="154"/>
      <c r="J991" s="154"/>
    </row>
    <row r="992" spans="1:10">
      <c r="A992" s="152">
        <v>336</v>
      </c>
      <c r="B992" s="145" t="s">
        <v>1068</v>
      </c>
      <c r="C992" s="114">
        <v>65700102</v>
      </c>
      <c r="D992" s="149" t="s">
        <v>1039</v>
      </c>
      <c r="E992" s="146"/>
      <c r="F992" s="154">
        <v>8</v>
      </c>
      <c r="G992" s="154"/>
      <c r="H992" s="154"/>
      <c r="I992" s="154"/>
      <c r="J992" s="154"/>
    </row>
    <row r="993" spans="1:10">
      <c r="A993" s="152">
        <v>337</v>
      </c>
      <c r="B993" s="145" t="s">
        <v>1151</v>
      </c>
      <c r="C993" s="114">
        <v>65700104</v>
      </c>
      <c r="D993" s="149" t="s">
        <v>1039</v>
      </c>
      <c r="E993" s="146"/>
      <c r="F993" s="154">
        <v>3</v>
      </c>
      <c r="G993" s="154"/>
      <c r="H993" s="154"/>
      <c r="I993" s="154"/>
      <c r="J993" s="154"/>
    </row>
    <row r="994" spans="1:10" ht="15" customHeight="1">
      <c r="A994" s="241" t="s">
        <v>1254</v>
      </c>
      <c r="B994" s="242"/>
      <c r="C994" s="242"/>
      <c r="D994" s="242"/>
      <c r="E994" s="242"/>
      <c r="F994" s="242"/>
      <c r="G994" s="242"/>
      <c r="H994" s="242"/>
      <c r="I994" s="242"/>
      <c r="J994" s="242"/>
    </row>
    <row r="995" spans="1:10">
      <c r="A995" s="152">
        <v>338</v>
      </c>
      <c r="B995" s="149" t="s">
        <v>1255</v>
      </c>
      <c r="C995" s="114">
        <v>63300284</v>
      </c>
      <c r="D995" s="149" t="s">
        <v>1039</v>
      </c>
      <c r="E995" s="146"/>
      <c r="F995" s="154">
        <v>1</v>
      </c>
      <c r="G995" s="154"/>
      <c r="H995" s="154">
        <v>1</v>
      </c>
      <c r="I995" s="154"/>
      <c r="J995" s="154"/>
    </row>
    <row r="996" spans="1:10">
      <c r="A996" s="152">
        <v>339</v>
      </c>
      <c r="B996" s="149" t="s">
        <v>1256</v>
      </c>
      <c r="C996" s="149" t="s">
        <v>1257</v>
      </c>
      <c r="D996" s="149" t="s">
        <v>1039</v>
      </c>
      <c r="E996" s="146"/>
      <c r="F996" s="154">
        <v>690</v>
      </c>
      <c r="G996" s="154"/>
      <c r="H996" s="154">
        <v>230</v>
      </c>
      <c r="I996" s="154">
        <v>230</v>
      </c>
      <c r="J996" s="154">
        <v>230</v>
      </c>
    </row>
    <row r="997" spans="1:10">
      <c r="A997" s="152">
        <v>340</v>
      </c>
      <c r="B997" s="149" t="s">
        <v>1256</v>
      </c>
      <c r="C997" s="149">
        <v>24063084</v>
      </c>
      <c r="D997" s="149" t="s">
        <v>1039</v>
      </c>
      <c r="E997" s="146"/>
      <c r="F997" s="154">
        <v>100</v>
      </c>
      <c r="G997" s="154"/>
      <c r="H997" s="154"/>
      <c r="I997" s="154"/>
      <c r="J997" s="154"/>
    </row>
    <row r="998" spans="1:10">
      <c r="A998" s="152">
        <v>341</v>
      </c>
      <c r="B998" s="149" t="s">
        <v>1258</v>
      </c>
      <c r="C998" s="114">
        <v>21538975</v>
      </c>
      <c r="D998" s="149" t="s">
        <v>1039</v>
      </c>
      <c r="E998" s="146"/>
      <c r="F998" s="154">
        <v>690</v>
      </c>
      <c r="G998" s="154"/>
      <c r="H998" s="154">
        <v>230</v>
      </c>
      <c r="I998" s="154">
        <v>230</v>
      </c>
      <c r="J998" s="154">
        <v>230</v>
      </c>
    </row>
    <row r="999" spans="1:10">
      <c r="A999" s="152">
        <v>342</v>
      </c>
      <c r="B999" s="149" t="s">
        <v>1259</v>
      </c>
      <c r="C999" s="114">
        <v>22296415</v>
      </c>
      <c r="D999" s="149" t="s">
        <v>1039</v>
      </c>
      <c r="E999" s="146"/>
      <c r="F999" s="154">
        <v>690</v>
      </c>
      <c r="G999" s="154"/>
      <c r="H999" s="154">
        <v>230</v>
      </c>
      <c r="I999" s="154">
        <v>230</v>
      </c>
      <c r="J999" s="154">
        <v>230</v>
      </c>
    </row>
    <row r="1000" spans="1:10">
      <c r="A1000" s="152">
        <v>343</v>
      </c>
      <c r="B1000" s="149" t="s">
        <v>1260</v>
      </c>
      <c r="C1000" s="114">
        <v>21377909</v>
      </c>
      <c r="D1000" s="149" t="s">
        <v>1039</v>
      </c>
      <c r="E1000" s="146"/>
      <c r="F1000" s="154">
        <v>400</v>
      </c>
      <c r="G1000" s="154"/>
      <c r="H1000" s="154">
        <v>200</v>
      </c>
      <c r="I1000" s="154">
        <v>200</v>
      </c>
      <c r="J1000" s="154"/>
    </row>
    <row r="1001" spans="1:10">
      <c r="A1001" s="152">
        <v>344</v>
      </c>
      <c r="B1001" s="149" t="s">
        <v>1247</v>
      </c>
      <c r="C1001" s="114">
        <v>21913340</v>
      </c>
      <c r="D1001" s="149" t="s">
        <v>1039</v>
      </c>
      <c r="E1001" s="146"/>
      <c r="F1001" s="154">
        <v>0</v>
      </c>
      <c r="G1001" s="154"/>
      <c r="H1001" s="154">
        <v>1</v>
      </c>
      <c r="I1001" s="154">
        <v>1</v>
      </c>
      <c r="J1001" s="154">
        <v>1</v>
      </c>
    </row>
    <row r="1002" spans="1:10">
      <c r="A1002" s="152">
        <v>345</v>
      </c>
      <c r="B1002" s="149" t="s">
        <v>1261</v>
      </c>
      <c r="C1002" s="114">
        <v>3827475</v>
      </c>
      <c r="D1002" s="149" t="s">
        <v>1039</v>
      </c>
      <c r="E1002" s="146"/>
      <c r="F1002" s="154">
        <v>0</v>
      </c>
      <c r="G1002" s="154"/>
      <c r="H1002" s="154">
        <v>1</v>
      </c>
      <c r="I1002" s="154"/>
      <c r="J1002" s="154"/>
    </row>
    <row r="1003" spans="1:10">
      <c r="A1003" s="152">
        <v>346</v>
      </c>
      <c r="B1003" s="149" t="s">
        <v>1262</v>
      </c>
      <c r="C1003" s="114">
        <v>22251132</v>
      </c>
      <c r="D1003" s="149" t="s">
        <v>1039</v>
      </c>
      <c r="E1003" s="146"/>
      <c r="F1003" s="154">
        <v>2</v>
      </c>
      <c r="G1003" s="154"/>
      <c r="H1003" s="154">
        <v>1</v>
      </c>
      <c r="I1003" s="154"/>
      <c r="J1003" s="154"/>
    </row>
    <row r="1004" spans="1:10">
      <c r="A1004" s="152">
        <v>347</v>
      </c>
      <c r="B1004" s="149" t="s">
        <v>1262</v>
      </c>
      <c r="C1004" s="114">
        <v>22251134</v>
      </c>
      <c r="D1004" s="149" t="s">
        <v>1039</v>
      </c>
      <c r="E1004" s="146"/>
      <c r="F1004" s="154">
        <v>2</v>
      </c>
      <c r="G1004" s="154"/>
      <c r="H1004" s="154">
        <v>1</v>
      </c>
      <c r="I1004" s="154"/>
      <c r="J1004" s="154"/>
    </row>
    <row r="1005" spans="1:10">
      <c r="A1005" s="152">
        <v>348</v>
      </c>
      <c r="B1005" s="149" t="s">
        <v>1263</v>
      </c>
      <c r="C1005" s="114">
        <v>21785960</v>
      </c>
      <c r="D1005" s="149" t="s">
        <v>1039</v>
      </c>
      <c r="E1005" s="146"/>
      <c r="F1005" s="154">
        <v>0</v>
      </c>
      <c r="G1005" s="154"/>
      <c r="H1005" s="154">
        <v>20</v>
      </c>
      <c r="I1005" s="154"/>
      <c r="J1005" s="154"/>
    </row>
    <row r="1006" spans="1:10">
      <c r="A1006" s="152">
        <v>349</v>
      </c>
      <c r="B1006" s="149" t="s">
        <v>1264</v>
      </c>
      <c r="C1006" s="114">
        <v>22296404</v>
      </c>
      <c r="D1006" s="149" t="s">
        <v>1039</v>
      </c>
      <c r="E1006" s="146"/>
      <c r="F1006" s="154">
        <v>2</v>
      </c>
      <c r="G1006" s="154"/>
      <c r="H1006" s="154">
        <v>1</v>
      </c>
      <c r="I1006" s="154"/>
      <c r="J1006" s="154"/>
    </row>
    <row r="1007" spans="1:10">
      <c r="A1007" s="152">
        <v>350</v>
      </c>
      <c r="B1007" s="149" t="s">
        <v>1264</v>
      </c>
      <c r="C1007" s="114">
        <v>22812908</v>
      </c>
      <c r="D1007" s="149" t="s">
        <v>1039</v>
      </c>
      <c r="E1007" s="146"/>
      <c r="F1007" s="154">
        <v>2</v>
      </c>
      <c r="G1007" s="154"/>
      <c r="H1007" s="154">
        <v>1</v>
      </c>
      <c r="I1007" s="154"/>
      <c r="J1007" s="154"/>
    </row>
    <row r="1008" spans="1:10">
      <c r="A1008" s="152">
        <v>351</v>
      </c>
      <c r="B1008" s="149" t="s">
        <v>1265</v>
      </c>
      <c r="C1008" s="114">
        <v>22590479</v>
      </c>
      <c r="D1008" s="149" t="s">
        <v>1039</v>
      </c>
      <c r="E1008" s="146"/>
      <c r="F1008" s="154">
        <v>1</v>
      </c>
      <c r="G1008" s="154"/>
      <c r="H1008" s="154">
        <v>1</v>
      </c>
      <c r="I1008" s="154"/>
      <c r="J1008" s="154"/>
    </row>
    <row r="1009" spans="1:10">
      <c r="A1009" s="152">
        <v>352</v>
      </c>
      <c r="B1009" s="149" t="s">
        <v>1265</v>
      </c>
      <c r="C1009" s="114">
        <v>23099979</v>
      </c>
      <c r="D1009" s="149" t="s">
        <v>1039</v>
      </c>
      <c r="E1009" s="146"/>
      <c r="F1009" s="154">
        <v>1</v>
      </c>
      <c r="G1009" s="154"/>
      <c r="H1009" s="154">
        <v>1</v>
      </c>
      <c r="I1009" s="154"/>
      <c r="J1009" s="154"/>
    </row>
    <row r="1010" spans="1:10">
      <c r="A1010" s="152">
        <v>353</v>
      </c>
      <c r="B1010" s="149" t="s">
        <v>1266</v>
      </c>
      <c r="C1010" s="114">
        <v>21735265</v>
      </c>
      <c r="D1010" s="149" t="s">
        <v>1039</v>
      </c>
      <c r="E1010" s="146"/>
      <c r="F1010" s="154">
        <v>4</v>
      </c>
      <c r="G1010" s="154"/>
      <c r="H1010" s="154">
        <v>2</v>
      </c>
      <c r="I1010" s="154">
        <v>2</v>
      </c>
      <c r="J1010" s="154"/>
    </row>
    <row r="1011" spans="1:10">
      <c r="A1011" s="152">
        <v>354</v>
      </c>
      <c r="B1011" s="149" t="s">
        <v>1267</v>
      </c>
      <c r="C1011" s="114">
        <v>21746213</v>
      </c>
      <c r="D1011" s="149" t="s">
        <v>1039</v>
      </c>
      <c r="E1011" s="146"/>
      <c r="F1011" s="154">
        <v>0</v>
      </c>
      <c r="G1011" s="154"/>
      <c r="H1011" s="154">
        <v>2</v>
      </c>
      <c r="I1011" s="154">
        <v>2</v>
      </c>
      <c r="J1011" s="154"/>
    </row>
    <row r="1012" spans="1:10">
      <c r="A1012" s="152">
        <v>355</v>
      </c>
      <c r="B1012" s="149" t="s">
        <v>1268</v>
      </c>
      <c r="C1012" s="114">
        <v>22707523</v>
      </c>
      <c r="D1012" s="149" t="s">
        <v>1039</v>
      </c>
      <c r="E1012" s="146"/>
      <c r="F1012" s="154">
        <v>0</v>
      </c>
      <c r="G1012" s="154"/>
      <c r="H1012" s="154">
        <v>15</v>
      </c>
      <c r="I1012" s="154">
        <v>15</v>
      </c>
      <c r="J1012" s="154"/>
    </row>
    <row r="1013" spans="1:10">
      <c r="A1013" s="152">
        <v>356</v>
      </c>
      <c r="B1013" s="149" t="s">
        <v>1269</v>
      </c>
      <c r="C1013" s="114">
        <v>23309926</v>
      </c>
      <c r="D1013" s="149" t="s">
        <v>1039</v>
      </c>
      <c r="E1013" s="146"/>
      <c r="F1013" s="154">
        <v>8</v>
      </c>
      <c r="G1013" s="154"/>
      <c r="H1013" s="154">
        <v>2</v>
      </c>
      <c r="I1013" s="154">
        <v>2</v>
      </c>
      <c r="J1013" s="154"/>
    </row>
    <row r="1014" spans="1:10">
      <c r="A1014" s="152">
        <v>357</v>
      </c>
      <c r="B1014" s="149" t="s">
        <v>1270</v>
      </c>
      <c r="C1014" s="114">
        <v>23287028</v>
      </c>
      <c r="D1014" s="149" t="s">
        <v>1039</v>
      </c>
      <c r="E1014" s="146"/>
      <c r="F1014" s="154">
        <v>2</v>
      </c>
      <c r="G1014" s="154"/>
      <c r="H1014" s="154">
        <v>1</v>
      </c>
      <c r="I1014" s="154">
        <v>1</v>
      </c>
      <c r="J1014" s="154"/>
    </row>
    <row r="1015" spans="1:10">
      <c r="A1015" s="152">
        <v>358</v>
      </c>
      <c r="B1015" s="149" t="s">
        <v>1271</v>
      </c>
      <c r="C1015" s="114">
        <v>22208991</v>
      </c>
      <c r="D1015" s="149" t="s">
        <v>1039</v>
      </c>
      <c r="E1015" s="146"/>
      <c r="F1015" s="154">
        <v>1</v>
      </c>
      <c r="G1015" s="154"/>
      <c r="H1015" s="154">
        <v>2</v>
      </c>
      <c r="I1015" s="154"/>
      <c r="J1015" s="154"/>
    </row>
    <row r="1016" spans="1:10">
      <c r="A1016" s="152">
        <v>359</v>
      </c>
      <c r="B1016" s="149" t="s">
        <v>1271</v>
      </c>
      <c r="C1016" s="114">
        <v>22208989</v>
      </c>
      <c r="D1016" s="149" t="s">
        <v>1039</v>
      </c>
      <c r="E1016" s="146"/>
      <c r="F1016" s="154">
        <v>1</v>
      </c>
      <c r="G1016" s="154"/>
      <c r="H1016" s="154">
        <v>2</v>
      </c>
      <c r="I1016" s="154"/>
      <c r="J1016" s="154"/>
    </row>
    <row r="1017" spans="1:10">
      <c r="A1017" s="152">
        <v>360</v>
      </c>
      <c r="B1017" s="149" t="s">
        <v>1272</v>
      </c>
      <c r="C1017" s="114">
        <v>21908089</v>
      </c>
      <c r="D1017" s="149" t="s">
        <v>1039</v>
      </c>
      <c r="E1017" s="146"/>
      <c r="F1017" s="154">
        <v>30</v>
      </c>
      <c r="G1017" s="154"/>
      <c r="H1017" s="154"/>
      <c r="I1017" s="154"/>
      <c r="J1017" s="154"/>
    </row>
    <row r="1018" spans="1:10">
      <c r="A1018" s="152">
        <v>361</v>
      </c>
      <c r="B1018" s="149" t="s">
        <v>1273</v>
      </c>
      <c r="C1018" s="114">
        <v>22627432</v>
      </c>
      <c r="D1018" s="149" t="s">
        <v>1039</v>
      </c>
      <c r="E1018" s="146"/>
      <c r="F1018" s="154">
        <v>36</v>
      </c>
      <c r="G1018" s="154"/>
      <c r="H1018" s="154"/>
      <c r="I1018" s="154"/>
      <c r="J1018" s="154"/>
    </row>
    <row r="1019" spans="1:10">
      <c r="A1019" s="152">
        <v>362</v>
      </c>
      <c r="B1019" s="149" t="s">
        <v>1274</v>
      </c>
      <c r="C1019" s="114">
        <v>21908108</v>
      </c>
      <c r="D1019" s="149" t="s">
        <v>1039</v>
      </c>
      <c r="E1019" s="146"/>
      <c r="F1019" s="154">
        <v>30</v>
      </c>
      <c r="G1019" s="154"/>
      <c r="H1019" s="154"/>
      <c r="I1019" s="154"/>
      <c r="J1019" s="154"/>
    </row>
    <row r="1020" spans="1:10">
      <c r="A1020" s="152">
        <v>363</v>
      </c>
      <c r="B1020" s="149" t="s">
        <v>1275</v>
      </c>
      <c r="C1020" s="114">
        <v>21534347</v>
      </c>
      <c r="D1020" s="149" t="s">
        <v>1039</v>
      </c>
      <c r="E1020" s="146"/>
      <c r="F1020" s="154">
        <v>60</v>
      </c>
      <c r="G1020" s="154"/>
      <c r="H1020" s="154"/>
      <c r="I1020" s="154"/>
      <c r="J1020" s="154"/>
    </row>
    <row r="1021" spans="1:10">
      <c r="A1021" s="152">
        <v>364</v>
      </c>
      <c r="B1021" s="149" t="s">
        <v>1276</v>
      </c>
      <c r="C1021" s="114">
        <v>21908099</v>
      </c>
      <c r="D1021" s="149" t="s">
        <v>1039</v>
      </c>
      <c r="E1021" s="146"/>
      <c r="F1021" s="154">
        <v>6</v>
      </c>
      <c r="G1021" s="154"/>
      <c r="H1021" s="154"/>
      <c r="I1021" s="154"/>
      <c r="J1021" s="154"/>
    </row>
    <row r="1022" spans="1:10">
      <c r="A1022" s="152">
        <v>365</v>
      </c>
      <c r="B1022" s="149" t="s">
        <v>1277</v>
      </c>
      <c r="C1022" s="114">
        <v>23282631</v>
      </c>
      <c r="D1022" s="149" t="s">
        <v>1039</v>
      </c>
      <c r="E1022" s="146"/>
      <c r="F1022" s="154">
        <v>3</v>
      </c>
      <c r="G1022" s="154"/>
      <c r="H1022" s="154"/>
      <c r="I1022" s="154"/>
      <c r="J1022" s="154"/>
    </row>
    <row r="1023" spans="1:10">
      <c r="A1023" s="152">
        <v>366</v>
      </c>
      <c r="B1023" s="149" t="s">
        <v>1278</v>
      </c>
      <c r="C1023" s="114">
        <v>21914895</v>
      </c>
      <c r="D1023" s="149" t="s">
        <v>1039</v>
      </c>
      <c r="E1023" s="146"/>
      <c r="F1023" s="154">
        <v>3</v>
      </c>
      <c r="G1023" s="154"/>
      <c r="H1023" s="154"/>
      <c r="I1023" s="154"/>
      <c r="J1023" s="154"/>
    </row>
    <row r="1024" spans="1:10">
      <c r="A1024" s="152">
        <v>367</v>
      </c>
      <c r="B1024" s="149" t="s">
        <v>1277</v>
      </c>
      <c r="C1024" s="114">
        <v>23282630</v>
      </c>
      <c r="D1024" s="149" t="s">
        <v>1039</v>
      </c>
      <c r="E1024" s="146"/>
      <c r="F1024" s="154">
        <v>3</v>
      </c>
      <c r="G1024" s="154"/>
      <c r="H1024" s="154"/>
      <c r="I1024" s="154"/>
      <c r="J1024" s="154"/>
    </row>
    <row r="1025" spans="1:10">
      <c r="A1025" s="152">
        <v>368</v>
      </c>
      <c r="B1025" s="149" t="s">
        <v>1278</v>
      </c>
      <c r="C1025" s="114">
        <v>21914897</v>
      </c>
      <c r="D1025" s="149" t="s">
        <v>1039</v>
      </c>
      <c r="E1025" s="146"/>
      <c r="F1025" s="154">
        <v>3</v>
      </c>
      <c r="G1025" s="154"/>
      <c r="H1025" s="154"/>
      <c r="I1025" s="154"/>
      <c r="J1025" s="154"/>
    </row>
    <row r="1026" spans="1:10">
      <c r="A1026" s="152">
        <v>369</v>
      </c>
      <c r="B1026" s="149" t="s">
        <v>1279</v>
      </c>
      <c r="C1026" s="170">
        <v>21528642</v>
      </c>
      <c r="D1026" s="149" t="s">
        <v>1039</v>
      </c>
      <c r="E1026" s="146"/>
      <c r="F1026" s="154">
        <v>60</v>
      </c>
      <c r="G1026" s="154"/>
      <c r="H1026" s="154"/>
      <c r="I1026" s="154"/>
      <c r="J1026" s="154"/>
    </row>
    <row r="1027" spans="1:10">
      <c r="A1027" s="152">
        <v>370</v>
      </c>
      <c r="B1027" s="149" t="s">
        <v>1280</v>
      </c>
      <c r="C1027" s="170">
        <v>21528645</v>
      </c>
      <c r="D1027" s="149" t="s">
        <v>1039</v>
      </c>
      <c r="E1027" s="146"/>
      <c r="F1027" s="154">
        <v>60</v>
      </c>
      <c r="G1027" s="154"/>
      <c r="H1027" s="154"/>
      <c r="I1027" s="154"/>
      <c r="J1027" s="154"/>
    </row>
    <row r="1028" spans="1:10">
      <c r="A1028" s="152">
        <v>371</v>
      </c>
      <c r="B1028" s="149" t="s">
        <v>1281</v>
      </c>
      <c r="C1028" s="114">
        <v>22253728</v>
      </c>
      <c r="D1028" s="149" t="s">
        <v>1039</v>
      </c>
      <c r="E1028" s="146"/>
      <c r="F1028" s="154">
        <v>4</v>
      </c>
      <c r="G1028" s="154"/>
      <c r="H1028" s="154"/>
      <c r="I1028" s="154"/>
      <c r="J1028" s="154"/>
    </row>
    <row r="1029" spans="1:10">
      <c r="A1029" s="152">
        <v>372</v>
      </c>
      <c r="B1029" s="149" t="s">
        <v>1282</v>
      </c>
      <c r="C1029" s="114">
        <v>22307251</v>
      </c>
      <c r="D1029" s="149" t="s">
        <v>1039</v>
      </c>
      <c r="E1029" s="146"/>
      <c r="F1029" s="154">
        <v>5</v>
      </c>
      <c r="G1029" s="154"/>
      <c r="H1029" s="154"/>
      <c r="I1029" s="154"/>
      <c r="J1029" s="154"/>
    </row>
    <row r="1030" spans="1:10">
      <c r="A1030" s="152">
        <v>373</v>
      </c>
      <c r="B1030" s="149" t="s">
        <v>1283</v>
      </c>
      <c r="C1030" s="114">
        <v>22307253</v>
      </c>
      <c r="D1030" s="149" t="s">
        <v>1039</v>
      </c>
      <c r="E1030" s="146"/>
      <c r="F1030" s="154">
        <v>6</v>
      </c>
      <c r="G1030" s="154"/>
      <c r="H1030" s="154"/>
      <c r="I1030" s="154"/>
      <c r="J1030" s="154"/>
    </row>
    <row r="1031" spans="1:10">
      <c r="A1031" s="152">
        <v>374</v>
      </c>
      <c r="B1031" s="149" t="s">
        <v>1284</v>
      </c>
      <c r="C1031" s="114">
        <v>21785693</v>
      </c>
      <c r="D1031" s="149" t="s">
        <v>1039</v>
      </c>
      <c r="E1031" s="146"/>
      <c r="F1031" s="154">
        <v>1</v>
      </c>
      <c r="G1031" s="154"/>
      <c r="H1031" s="154"/>
      <c r="I1031" s="154"/>
      <c r="J1031" s="154"/>
    </row>
    <row r="1032" spans="1:10">
      <c r="A1032" s="152">
        <v>375</v>
      </c>
      <c r="B1032" s="149" t="s">
        <v>1284</v>
      </c>
      <c r="C1032" s="114">
        <v>21771519</v>
      </c>
      <c r="D1032" s="149" t="s">
        <v>1039</v>
      </c>
      <c r="E1032" s="146"/>
      <c r="F1032" s="154">
        <v>1</v>
      </c>
      <c r="G1032" s="154"/>
      <c r="H1032" s="154"/>
      <c r="I1032" s="154"/>
      <c r="J1032" s="154"/>
    </row>
    <row r="1033" spans="1:10">
      <c r="A1033" s="152">
        <v>376</v>
      </c>
      <c r="B1033" s="149" t="s">
        <v>1285</v>
      </c>
      <c r="C1033" s="114">
        <v>22074326</v>
      </c>
      <c r="D1033" s="149" t="s">
        <v>1039</v>
      </c>
      <c r="E1033" s="146"/>
      <c r="F1033" s="154">
        <v>1</v>
      </c>
      <c r="G1033" s="154"/>
      <c r="H1033" s="154"/>
      <c r="I1033" s="154"/>
      <c r="J1033" s="154"/>
    </row>
    <row r="1034" spans="1:10">
      <c r="A1034" s="152">
        <v>377</v>
      </c>
      <c r="B1034" s="149" t="s">
        <v>1285</v>
      </c>
      <c r="C1034" s="114">
        <v>22074323</v>
      </c>
      <c r="D1034" s="149" t="s">
        <v>1039</v>
      </c>
      <c r="E1034" s="146"/>
      <c r="F1034" s="154">
        <v>1</v>
      </c>
      <c r="G1034" s="154"/>
      <c r="H1034" s="154"/>
      <c r="I1034" s="154"/>
      <c r="J1034" s="154"/>
    </row>
    <row r="1035" spans="1:10">
      <c r="A1035" s="152">
        <v>378</v>
      </c>
      <c r="B1035" s="149" t="s">
        <v>1286</v>
      </c>
      <c r="C1035" s="114">
        <v>22571627</v>
      </c>
      <c r="D1035" s="149" t="s">
        <v>1039</v>
      </c>
      <c r="E1035" s="146"/>
      <c r="F1035" s="154">
        <v>6</v>
      </c>
      <c r="G1035" s="154"/>
      <c r="H1035" s="154"/>
      <c r="I1035" s="154"/>
      <c r="J1035" s="154"/>
    </row>
    <row r="1036" spans="1:10">
      <c r="A1036" s="152">
        <v>379</v>
      </c>
      <c r="B1036" s="149" t="s">
        <v>1287</v>
      </c>
      <c r="C1036" s="114">
        <v>21779364</v>
      </c>
      <c r="D1036" s="149" t="s">
        <v>1039</v>
      </c>
      <c r="E1036" s="146"/>
      <c r="F1036" s="154">
        <v>2</v>
      </c>
      <c r="G1036" s="154"/>
      <c r="H1036" s="154"/>
      <c r="I1036" s="154"/>
      <c r="J1036" s="154"/>
    </row>
    <row r="1037" spans="1:10">
      <c r="A1037" s="152">
        <v>380</v>
      </c>
      <c r="B1037" s="149" t="s">
        <v>1288</v>
      </c>
      <c r="C1037" s="114">
        <v>21843299</v>
      </c>
      <c r="D1037" s="149" t="s">
        <v>1039</v>
      </c>
      <c r="E1037" s="146"/>
      <c r="F1037" s="154">
        <v>0</v>
      </c>
      <c r="G1037" s="154"/>
      <c r="H1037" s="154"/>
      <c r="I1037" s="154"/>
      <c r="J1037" s="154"/>
    </row>
    <row r="1038" spans="1:10">
      <c r="A1038" s="152">
        <v>381</v>
      </c>
      <c r="B1038" s="149" t="s">
        <v>1289</v>
      </c>
      <c r="C1038" s="114">
        <v>80300116</v>
      </c>
      <c r="D1038" s="149" t="s">
        <v>1039</v>
      </c>
      <c r="E1038" s="146"/>
      <c r="F1038" s="154">
        <v>10</v>
      </c>
      <c r="G1038" s="154"/>
      <c r="H1038" s="154"/>
      <c r="I1038" s="154"/>
      <c r="J1038" s="154"/>
    </row>
    <row r="1039" spans="1:10">
      <c r="A1039" s="152">
        <v>382</v>
      </c>
      <c r="B1039" s="149" t="s">
        <v>1290</v>
      </c>
      <c r="C1039" s="114">
        <v>3801612</v>
      </c>
      <c r="D1039" s="149" t="s">
        <v>1039</v>
      </c>
      <c r="E1039" s="146"/>
      <c r="F1039" s="154">
        <v>1</v>
      </c>
      <c r="G1039" s="154"/>
      <c r="H1039" s="154"/>
      <c r="I1039" s="154"/>
      <c r="J1039" s="154"/>
    </row>
    <row r="1040" spans="1:10">
      <c r="A1040" s="152">
        <v>383</v>
      </c>
      <c r="B1040" s="149" t="s">
        <v>1291</v>
      </c>
      <c r="C1040" s="114">
        <v>23722985</v>
      </c>
      <c r="D1040" s="149" t="s">
        <v>1039</v>
      </c>
      <c r="E1040" s="146"/>
      <c r="F1040" s="154">
        <v>1</v>
      </c>
      <c r="G1040" s="154"/>
      <c r="H1040" s="154"/>
      <c r="I1040" s="154"/>
      <c r="J1040" s="154"/>
    </row>
    <row r="1041" spans="1:10">
      <c r="A1041" s="152">
        <v>384</v>
      </c>
      <c r="B1041" s="149" t="s">
        <v>1292</v>
      </c>
      <c r="C1041" s="114">
        <v>23665249</v>
      </c>
      <c r="D1041" s="149" t="s">
        <v>1039</v>
      </c>
      <c r="E1041" s="146"/>
      <c r="F1041" s="154">
        <v>1</v>
      </c>
      <c r="G1041" s="154"/>
      <c r="H1041" s="154"/>
      <c r="I1041" s="154"/>
      <c r="J1041" s="154"/>
    </row>
    <row r="1042" spans="1:10">
      <c r="A1042" s="152">
        <v>385</v>
      </c>
      <c r="B1042" s="149" t="s">
        <v>1292</v>
      </c>
      <c r="C1042" s="114">
        <v>23277539</v>
      </c>
      <c r="D1042" s="149" t="s">
        <v>1039</v>
      </c>
      <c r="E1042" s="146"/>
      <c r="F1042" s="154">
        <v>1</v>
      </c>
      <c r="G1042" s="154"/>
      <c r="H1042" s="154"/>
      <c r="I1042" s="154"/>
      <c r="J1042" s="154"/>
    </row>
    <row r="1043" spans="1:10" ht="15" customHeight="1">
      <c r="A1043" s="241" t="s">
        <v>1293</v>
      </c>
      <c r="B1043" s="242"/>
      <c r="C1043" s="242"/>
      <c r="D1043" s="242"/>
      <c r="E1043" s="242"/>
      <c r="F1043" s="242"/>
      <c r="G1043" s="242"/>
      <c r="H1043" s="242"/>
      <c r="I1043" s="242"/>
      <c r="J1043" s="242"/>
    </row>
    <row r="1044" spans="1:10">
      <c r="A1044" s="152">
        <v>386</v>
      </c>
      <c r="B1044" s="149" t="s">
        <v>1294</v>
      </c>
      <c r="C1044" s="114">
        <v>1000114014</v>
      </c>
      <c r="D1044" s="149" t="s">
        <v>1039</v>
      </c>
      <c r="E1044" s="146"/>
      <c r="F1044" s="154">
        <v>5</v>
      </c>
      <c r="G1044" s="154"/>
      <c r="H1044" s="154">
        <v>5</v>
      </c>
      <c r="I1044" s="154">
        <v>5</v>
      </c>
      <c r="J1044" s="154"/>
    </row>
    <row r="1045" spans="1:10">
      <c r="A1045" s="152">
        <v>387</v>
      </c>
      <c r="B1045" s="149" t="s">
        <v>1295</v>
      </c>
      <c r="C1045" s="114">
        <v>1000114242</v>
      </c>
      <c r="D1045" s="149" t="s">
        <v>1039</v>
      </c>
      <c r="E1045" s="146"/>
      <c r="F1045" s="154">
        <v>3</v>
      </c>
      <c r="G1045" s="154"/>
      <c r="H1045" s="154">
        <v>1</v>
      </c>
      <c r="I1045" s="154">
        <v>1</v>
      </c>
      <c r="J1045" s="154"/>
    </row>
    <row r="1046" spans="1:10">
      <c r="A1046" s="152">
        <v>388</v>
      </c>
      <c r="B1046" s="149" t="s">
        <v>1296</v>
      </c>
      <c r="C1046" s="114">
        <v>1000114243</v>
      </c>
      <c r="D1046" s="149" t="s">
        <v>1039</v>
      </c>
      <c r="E1046" s="146"/>
      <c r="F1046" s="154">
        <v>2</v>
      </c>
      <c r="G1046" s="154"/>
      <c r="H1046" s="154">
        <v>1</v>
      </c>
      <c r="I1046" s="154"/>
      <c r="J1046" s="154"/>
    </row>
    <row r="1047" spans="1:10">
      <c r="A1047" s="152">
        <v>389</v>
      </c>
      <c r="B1047" s="149" t="s">
        <v>1297</v>
      </c>
      <c r="C1047" s="114">
        <v>1000114244</v>
      </c>
      <c r="D1047" s="149" t="s">
        <v>1039</v>
      </c>
      <c r="E1047" s="146"/>
      <c r="F1047" s="154">
        <v>3</v>
      </c>
      <c r="G1047" s="154"/>
      <c r="H1047" s="154">
        <v>2</v>
      </c>
      <c r="I1047" s="154">
        <v>1</v>
      </c>
      <c r="J1047" s="154"/>
    </row>
    <row r="1048" spans="1:10">
      <c r="A1048" s="152">
        <v>390</v>
      </c>
      <c r="B1048" s="149" t="s">
        <v>1205</v>
      </c>
      <c r="C1048" s="114">
        <v>1000114079</v>
      </c>
      <c r="D1048" s="149" t="s">
        <v>1039</v>
      </c>
      <c r="E1048" s="146"/>
      <c r="F1048" s="154">
        <v>0</v>
      </c>
      <c r="G1048" s="154"/>
      <c r="H1048" s="154">
        <v>5</v>
      </c>
      <c r="I1048" s="154"/>
      <c r="J1048" s="154"/>
    </row>
    <row r="1049" spans="1:10">
      <c r="A1049" s="152">
        <v>391</v>
      </c>
      <c r="B1049" s="149" t="s">
        <v>1205</v>
      </c>
      <c r="C1049" s="114">
        <v>1000114080</v>
      </c>
      <c r="D1049" s="149" t="s">
        <v>1039</v>
      </c>
      <c r="E1049" s="146"/>
      <c r="F1049" s="154">
        <v>0</v>
      </c>
      <c r="G1049" s="154"/>
      <c r="H1049" s="154">
        <v>10</v>
      </c>
      <c r="I1049" s="154">
        <v>10</v>
      </c>
      <c r="J1049" s="154"/>
    </row>
    <row r="1050" spans="1:10">
      <c r="A1050" s="152">
        <v>392</v>
      </c>
      <c r="B1050" s="149" t="s">
        <v>1205</v>
      </c>
      <c r="C1050" s="114">
        <v>1000114081</v>
      </c>
      <c r="D1050" s="149" t="s">
        <v>1039</v>
      </c>
      <c r="E1050" s="146"/>
      <c r="F1050" s="154">
        <v>0</v>
      </c>
      <c r="G1050" s="154"/>
      <c r="H1050" s="154">
        <v>5</v>
      </c>
      <c r="I1050" s="154"/>
      <c r="J1050" s="154"/>
    </row>
    <row r="1051" spans="1:10">
      <c r="A1051" s="152">
        <v>393</v>
      </c>
      <c r="B1051" s="149" t="s">
        <v>1298</v>
      </c>
      <c r="C1051" s="114">
        <v>1000114343</v>
      </c>
      <c r="D1051" s="149" t="s">
        <v>1039</v>
      </c>
      <c r="E1051" s="146"/>
      <c r="F1051" s="154">
        <v>0</v>
      </c>
      <c r="G1051" s="154"/>
      <c r="H1051" s="154">
        <v>5</v>
      </c>
      <c r="I1051" s="154">
        <v>5</v>
      </c>
      <c r="J1051" s="154"/>
    </row>
    <row r="1052" spans="1:10">
      <c r="A1052" s="152">
        <v>394</v>
      </c>
      <c r="B1052" s="149" t="s">
        <v>1299</v>
      </c>
      <c r="C1052" s="114">
        <v>1000115156</v>
      </c>
      <c r="D1052" s="149" t="s">
        <v>1039</v>
      </c>
      <c r="E1052" s="146"/>
      <c r="F1052" s="154">
        <v>120</v>
      </c>
      <c r="G1052" s="154"/>
      <c r="H1052" s="154">
        <v>10</v>
      </c>
      <c r="I1052" s="154">
        <v>10</v>
      </c>
      <c r="J1052" s="154">
        <v>10</v>
      </c>
    </row>
    <row r="1053" spans="1:10">
      <c r="A1053" s="152">
        <v>395</v>
      </c>
      <c r="B1053" s="149" t="s">
        <v>1220</v>
      </c>
      <c r="C1053" s="114">
        <v>1000113657</v>
      </c>
      <c r="D1053" s="149" t="s">
        <v>1039</v>
      </c>
      <c r="E1053" s="146"/>
      <c r="F1053" s="154">
        <v>20</v>
      </c>
      <c r="G1053" s="154"/>
      <c r="H1053" s="154">
        <v>5</v>
      </c>
      <c r="I1053" s="154">
        <v>5</v>
      </c>
      <c r="J1053" s="154"/>
    </row>
    <row r="1054" spans="1:10">
      <c r="A1054" s="152">
        <v>396</v>
      </c>
      <c r="B1054" s="149" t="s">
        <v>1205</v>
      </c>
      <c r="C1054" s="114">
        <v>1000115348</v>
      </c>
      <c r="D1054" s="149" t="s">
        <v>1039</v>
      </c>
      <c r="E1054" s="146"/>
      <c r="F1054" s="154">
        <v>0</v>
      </c>
      <c r="G1054" s="154"/>
      <c r="H1054" s="154">
        <v>5</v>
      </c>
      <c r="I1054" s="154"/>
      <c r="J1054" s="154"/>
    </row>
    <row r="1055" spans="1:10">
      <c r="A1055" s="152">
        <v>397</v>
      </c>
      <c r="B1055" s="149" t="s">
        <v>1126</v>
      </c>
      <c r="C1055" s="114">
        <v>1000113777</v>
      </c>
      <c r="D1055" s="149" t="s">
        <v>1039</v>
      </c>
      <c r="E1055" s="146"/>
      <c r="F1055" s="154">
        <v>32</v>
      </c>
      <c r="G1055" s="154"/>
      <c r="H1055" s="154">
        <v>40</v>
      </c>
      <c r="I1055" s="154">
        <v>40</v>
      </c>
      <c r="J1055" s="154"/>
    </row>
    <row r="1056" spans="1:10">
      <c r="A1056" s="152">
        <v>398</v>
      </c>
      <c r="B1056" s="149" t="s">
        <v>1182</v>
      </c>
      <c r="C1056" s="114">
        <v>1000113831</v>
      </c>
      <c r="D1056" s="149" t="s">
        <v>1039</v>
      </c>
      <c r="E1056" s="146"/>
      <c r="F1056" s="154">
        <v>0</v>
      </c>
      <c r="G1056" s="154"/>
      <c r="H1056" s="154">
        <v>150</v>
      </c>
      <c r="I1056" s="154">
        <v>150</v>
      </c>
      <c r="J1056" s="154"/>
    </row>
    <row r="1057" spans="1:10">
      <c r="A1057" s="152">
        <v>399</v>
      </c>
      <c r="B1057" s="149" t="s">
        <v>507</v>
      </c>
      <c r="C1057" s="114">
        <v>1000113758</v>
      </c>
      <c r="D1057" s="149" t="s">
        <v>1039</v>
      </c>
      <c r="E1057" s="146"/>
      <c r="F1057" s="154">
        <v>0</v>
      </c>
      <c r="G1057" s="154"/>
      <c r="H1057" s="154">
        <v>10</v>
      </c>
      <c r="I1057" s="154">
        <v>10</v>
      </c>
      <c r="J1057" s="154"/>
    </row>
    <row r="1058" spans="1:10">
      <c r="A1058" s="152">
        <v>400</v>
      </c>
      <c r="B1058" s="149" t="s">
        <v>507</v>
      </c>
      <c r="C1058" s="114" t="s">
        <v>1300</v>
      </c>
      <c r="D1058" s="149" t="s">
        <v>1039</v>
      </c>
      <c r="E1058" s="146"/>
      <c r="F1058" s="154">
        <v>0</v>
      </c>
      <c r="G1058" s="154"/>
      <c r="H1058" s="154">
        <v>5</v>
      </c>
      <c r="I1058" s="154">
        <v>5</v>
      </c>
      <c r="J1058" s="154"/>
    </row>
    <row r="1059" spans="1:10">
      <c r="A1059" s="152">
        <v>401</v>
      </c>
      <c r="B1059" s="149" t="s">
        <v>1301</v>
      </c>
      <c r="C1059" s="114">
        <v>1000113950</v>
      </c>
      <c r="D1059" s="149" t="s">
        <v>1039</v>
      </c>
      <c r="E1059" s="146"/>
      <c r="F1059" s="154">
        <v>3</v>
      </c>
      <c r="G1059" s="154"/>
      <c r="H1059" s="154">
        <v>1</v>
      </c>
      <c r="I1059" s="154"/>
      <c r="J1059" s="154"/>
    </row>
    <row r="1060" spans="1:10">
      <c r="A1060" s="152">
        <v>402</v>
      </c>
      <c r="B1060" s="149" t="s">
        <v>1090</v>
      </c>
      <c r="C1060" s="114">
        <v>1000113952</v>
      </c>
      <c r="D1060" s="149" t="s">
        <v>1039</v>
      </c>
      <c r="E1060" s="146"/>
      <c r="F1060" s="154">
        <v>0</v>
      </c>
      <c r="G1060" s="154"/>
      <c r="H1060" s="154">
        <v>10</v>
      </c>
      <c r="I1060" s="154">
        <v>10</v>
      </c>
      <c r="J1060" s="154"/>
    </row>
    <row r="1061" spans="1:10">
      <c r="A1061" s="152">
        <v>403</v>
      </c>
      <c r="B1061" s="149" t="s">
        <v>1091</v>
      </c>
      <c r="C1061" s="114">
        <v>1000113954</v>
      </c>
      <c r="D1061" s="149" t="s">
        <v>1039</v>
      </c>
      <c r="E1061" s="146"/>
      <c r="F1061" s="154">
        <v>30</v>
      </c>
      <c r="G1061" s="154"/>
      <c r="H1061" s="154">
        <v>10</v>
      </c>
      <c r="I1061" s="154">
        <v>10</v>
      </c>
      <c r="J1061" s="154"/>
    </row>
    <row r="1062" spans="1:10">
      <c r="A1062" s="152">
        <v>404</v>
      </c>
      <c r="B1062" s="149" t="s">
        <v>1302</v>
      </c>
      <c r="C1062" s="114">
        <v>1000114638</v>
      </c>
      <c r="D1062" s="149" t="s">
        <v>1039</v>
      </c>
      <c r="E1062" s="146"/>
      <c r="F1062" s="154">
        <v>5</v>
      </c>
      <c r="G1062" s="154"/>
      <c r="H1062" s="154">
        <v>3</v>
      </c>
      <c r="I1062" s="154">
        <v>2</v>
      </c>
      <c r="J1062" s="154"/>
    </row>
    <row r="1063" spans="1:10">
      <c r="A1063" s="152">
        <v>405</v>
      </c>
      <c r="B1063" s="149" t="s">
        <v>507</v>
      </c>
      <c r="C1063" s="114">
        <v>1000115619</v>
      </c>
      <c r="D1063" s="149" t="s">
        <v>1039</v>
      </c>
      <c r="E1063" s="146"/>
      <c r="F1063" s="154">
        <v>10</v>
      </c>
      <c r="G1063" s="154"/>
      <c r="H1063" s="154">
        <v>5</v>
      </c>
      <c r="I1063" s="154"/>
      <c r="J1063" s="154"/>
    </row>
    <row r="1064" spans="1:10">
      <c r="A1064" s="152">
        <v>406</v>
      </c>
      <c r="B1064" s="149" t="s">
        <v>1191</v>
      </c>
      <c r="C1064" s="114">
        <v>1000113940</v>
      </c>
      <c r="D1064" s="149" t="s">
        <v>1039</v>
      </c>
      <c r="E1064" s="146"/>
      <c r="F1064" s="154">
        <v>10</v>
      </c>
      <c r="G1064" s="154"/>
      <c r="H1064" s="154">
        <v>5</v>
      </c>
      <c r="I1064" s="154"/>
      <c r="J1064" s="154"/>
    </row>
    <row r="1065" spans="1:10">
      <c r="A1065" s="152">
        <v>407</v>
      </c>
      <c r="B1065" s="149" t="s">
        <v>1303</v>
      </c>
      <c r="C1065" s="114">
        <v>1000113931</v>
      </c>
      <c r="D1065" s="149" t="s">
        <v>1039</v>
      </c>
      <c r="E1065" s="146"/>
      <c r="F1065" s="154">
        <v>70</v>
      </c>
      <c r="G1065" s="154"/>
      <c r="H1065" s="154"/>
      <c r="I1065" s="154">
        <v>70</v>
      </c>
      <c r="J1065" s="154">
        <v>70</v>
      </c>
    </row>
    <row r="1066" spans="1:10">
      <c r="A1066" s="152">
        <v>408</v>
      </c>
      <c r="B1066" s="149" t="s">
        <v>1304</v>
      </c>
      <c r="C1066" s="114">
        <v>1000114015</v>
      </c>
      <c r="D1066" s="149" t="s">
        <v>1039</v>
      </c>
      <c r="E1066" s="146"/>
      <c r="F1066" s="154">
        <v>10</v>
      </c>
      <c r="G1066" s="154"/>
      <c r="H1066" s="154"/>
      <c r="I1066" s="154">
        <v>5</v>
      </c>
      <c r="J1066" s="154"/>
    </row>
    <row r="1067" spans="1:10">
      <c r="A1067" s="152">
        <v>409</v>
      </c>
      <c r="B1067" s="149" t="s">
        <v>1164</v>
      </c>
      <c r="C1067" s="114">
        <v>1000114016</v>
      </c>
      <c r="D1067" s="149" t="s">
        <v>1039</v>
      </c>
      <c r="E1067" s="146"/>
      <c r="F1067" s="154">
        <v>5</v>
      </c>
      <c r="G1067" s="154"/>
      <c r="H1067" s="154">
        <v>2</v>
      </c>
      <c r="I1067" s="154">
        <v>2</v>
      </c>
      <c r="J1067" s="154"/>
    </row>
    <row r="1068" spans="1:10">
      <c r="A1068" s="152">
        <v>410</v>
      </c>
      <c r="B1068" s="149" t="s">
        <v>1305</v>
      </c>
      <c r="C1068" s="114">
        <v>1000114015</v>
      </c>
      <c r="D1068" s="149" t="s">
        <v>1039</v>
      </c>
      <c r="E1068" s="146"/>
      <c r="F1068" s="154">
        <v>2</v>
      </c>
      <c r="G1068" s="154"/>
      <c r="H1068" s="154">
        <v>1</v>
      </c>
      <c r="I1068" s="154">
        <v>1</v>
      </c>
      <c r="J1068" s="154"/>
    </row>
    <row r="1069" spans="1:10">
      <c r="A1069" s="152">
        <v>411</v>
      </c>
      <c r="B1069" s="149" t="s">
        <v>1306</v>
      </c>
      <c r="C1069" s="114">
        <v>1000115352</v>
      </c>
      <c r="D1069" s="149" t="s">
        <v>1039</v>
      </c>
      <c r="E1069" s="146"/>
      <c r="F1069" s="154">
        <v>0</v>
      </c>
      <c r="G1069" s="154"/>
      <c r="H1069" s="154">
        <v>50</v>
      </c>
      <c r="I1069" s="154">
        <v>50</v>
      </c>
      <c r="J1069" s="154"/>
    </row>
    <row r="1070" spans="1:10">
      <c r="A1070" s="152">
        <v>412</v>
      </c>
      <c r="B1070" s="149" t="s">
        <v>1307</v>
      </c>
      <c r="C1070" s="149" t="s">
        <v>1308</v>
      </c>
      <c r="D1070" s="149" t="s">
        <v>1039</v>
      </c>
      <c r="E1070" s="146"/>
      <c r="F1070" s="154">
        <v>0</v>
      </c>
      <c r="G1070" s="154"/>
      <c r="H1070" s="154">
        <v>4</v>
      </c>
      <c r="I1070" s="154">
        <v>4</v>
      </c>
      <c r="J1070" s="154"/>
    </row>
    <row r="1071" spans="1:10">
      <c r="A1071" s="152">
        <v>413</v>
      </c>
      <c r="B1071" s="149" t="s">
        <v>1309</v>
      </c>
      <c r="C1071" s="149" t="s">
        <v>1310</v>
      </c>
      <c r="D1071" s="149" t="s">
        <v>1039</v>
      </c>
      <c r="E1071" s="146"/>
      <c r="F1071" s="154">
        <v>6</v>
      </c>
      <c r="G1071" s="154"/>
      <c r="H1071" s="154">
        <v>2</v>
      </c>
      <c r="I1071" s="154">
        <v>2</v>
      </c>
      <c r="J1071" s="154"/>
    </row>
    <row r="1072" spans="1:10">
      <c r="A1072" s="152">
        <v>414</v>
      </c>
      <c r="B1072" s="149" t="s">
        <v>1311</v>
      </c>
      <c r="C1072" s="149" t="s">
        <v>1312</v>
      </c>
      <c r="D1072" s="149" t="s">
        <v>1039</v>
      </c>
      <c r="E1072" s="146"/>
      <c r="F1072" s="154">
        <v>8</v>
      </c>
      <c r="G1072" s="154"/>
      <c r="H1072" s="154">
        <v>2</v>
      </c>
      <c r="I1072" s="154">
        <v>2</v>
      </c>
      <c r="J1072" s="154"/>
    </row>
    <row r="1073" spans="1:10">
      <c r="A1073" s="152">
        <v>415</v>
      </c>
      <c r="B1073" s="149" t="s">
        <v>1156</v>
      </c>
      <c r="C1073" s="149" t="s">
        <v>1313</v>
      </c>
      <c r="D1073" s="149" t="s">
        <v>1039</v>
      </c>
      <c r="E1073" s="146"/>
      <c r="F1073" s="154">
        <v>4</v>
      </c>
      <c r="G1073" s="154"/>
      <c r="H1073" s="154">
        <v>2</v>
      </c>
      <c r="I1073" s="154">
        <v>2</v>
      </c>
      <c r="J1073" s="154"/>
    </row>
    <row r="1074" spans="1:10">
      <c r="A1074" s="152">
        <v>416</v>
      </c>
      <c r="B1074" s="149" t="s">
        <v>1314</v>
      </c>
      <c r="C1074" s="114">
        <v>1000113898</v>
      </c>
      <c r="D1074" s="149" t="s">
        <v>1039</v>
      </c>
      <c r="E1074" s="146"/>
      <c r="F1074" s="154">
        <v>40</v>
      </c>
      <c r="G1074" s="154"/>
      <c r="H1074" s="154">
        <v>20</v>
      </c>
      <c r="I1074" s="154">
        <v>10</v>
      </c>
      <c r="J1074" s="154"/>
    </row>
    <row r="1075" spans="1:10">
      <c r="A1075" s="152">
        <v>417</v>
      </c>
      <c r="B1075" s="149" t="s">
        <v>1315</v>
      </c>
      <c r="C1075" s="114">
        <v>1000113897</v>
      </c>
      <c r="D1075" s="149" t="s">
        <v>1039</v>
      </c>
      <c r="E1075" s="146"/>
      <c r="F1075" s="154">
        <v>40</v>
      </c>
      <c r="G1075" s="154"/>
      <c r="H1075" s="154">
        <v>20</v>
      </c>
      <c r="I1075" s="154">
        <v>10</v>
      </c>
      <c r="J1075" s="154"/>
    </row>
    <row r="1076" spans="1:10">
      <c r="A1076" s="152">
        <v>418</v>
      </c>
      <c r="B1076" s="149" t="s">
        <v>1137</v>
      </c>
      <c r="C1076" s="114">
        <v>1000113945</v>
      </c>
      <c r="D1076" s="149" t="s">
        <v>1039</v>
      </c>
      <c r="E1076" s="146"/>
      <c r="F1076" s="154">
        <v>140</v>
      </c>
      <c r="G1076" s="154"/>
      <c r="H1076" s="154">
        <v>70</v>
      </c>
      <c r="I1076" s="154"/>
      <c r="J1076" s="154"/>
    </row>
    <row r="1077" spans="1:10">
      <c r="A1077" s="152">
        <v>419</v>
      </c>
      <c r="B1077" s="149" t="s">
        <v>1137</v>
      </c>
      <c r="C1077" s="114">
        <v>1000113812</v>
      </c>
      <c r="D1077" s="149" t="s">
        <v>1039</v>
      </c>
      <c r="E1077" s="146"/>
      <c r="F1077" s="154">
        <v>0</v>
      </c>
      <c r="G1077" s="154"/>
      <c r="H1077" s="154">
        <v>100</v>
      </c>
      <c r="I1077" s="154"/>
      <c r="J1077" s="154"/>
    </row>
    <row r="1078" spans="1:10">
      <c r="A1078" s="152">
        <v>420</v>
      </c>
      <c r="B1078" s="149" t="s">
        <v>1316</v>
      </c>
      <c r="C1078" s="114">
        <v>1000115333</v>
      </c>
      <c r="D1078" s="149" t="s">
        <v>1039</v>
      </c>
      <c r="E1078" s="146"/>
      <c r="F1078" s="154">
        <v>2</v>
      </c>
      <c r="G1078" s="154"/>
      <c r="H1078" s="154">
        <v>2</v>
      </c>
      <c r="I1078" s="154">
        <v>2</v>
      </c>
      <c r="J1078" s="154"/>
    </row>
    <row r="1079" spans="1:10">
      <c r="A1079" s="152">
        <v>421</v>
      </c>
      <c r="B1079" s="149" t="s">
        <v>1317</v>
      </c>
      <c r="C1079" s="114">
        <v>1000114247</v>
      </c>
      <c r="D1079" s="149" t="s">
        <v>1039</v>
      </c>
      <c r="E1079" s="146"/>
      <c r="F1079" s="154">
        <v>2</v>
      </c>
      <c r="G1079" s="154"/>
      <c r="H1079" s="154">
        <v>2</v>
      </c>
      <c r="I1079" s="154"/>
      <c r="J1079" s="154"/>
    </row>
    <row r="1080" spans="1:10">
      <c r="A1080" s="152">
        <v>422</v>
      </c>
      <c r="B1080" s="149" t="s">
        <v>1318</v>
      </c>
      <c r="C1080" s="114">
        <v>1000114119</v>
      </c>
      <c r="D1080" s="149" t="s">
        <v>1039</v>
      </c>
      <c r="E1080" s="146"/>
      <c r="F1080" s="154">
        <v>3</v>
      </c>
      <c r="G1080" s="154"/>
      <c r="H1080" s="154">
        <v>3</v>
      </c>
      <c r="I1080" s="154"/>
      <c r="J1080" s="154"/>
    </row>
    <row r="1081" spans="1:10">
      <c r="A1081" s="152">
        <v>423</v>
      </c>
      <c r="B1081" s="149" t="s">
        <v>1319</v>
      </c>
      <c r="C1081" s="114">
        <v>1000114108</v>
      </c>
      <c r="D1081" s="149" t="s">
        <v>1039</v>
      </c>
      <c r="E1081" s="146"/>
      <c r="F1081" s="154">
        <v>3</v>
      </c>
      <c r="G1081" s="154"/>
      <c r="H1081" s="154">
        <v>3</v>
      </c>
      <c r="I1081" s="154"/>
      <c r="J1081" s="154"/>
    </row>
    <row r="1082" spans="1:10">
      <c r="A1082" s="152">
        <v>424</v>
      </c>
      <c r="B1082" s="149" t="s">
        <v>1320</v>
      </c>
      <c r="C1082" s="114">
        <v>1000114105</v>
      </c>
      <c r="D1082" s="149" t="s">
        <v>1039</v>
      </c>
      <c r="E1082" s="146"/>
      <c r="F1082" s="154">
        <v>2</v>
      </c>
      <c r="G1082" s="154"/>
      <c r="H1082" s="154">
        <v>2</v>
      </c>
      <c r="I1082" s="154"/>
      <c r="J1082" s="154"/>
    </row>
    <row r="1083" spans="1:10">
      <c r="A1083" s="152">
        <v>425</v>
      </c>
      <c r="B1083" s="149" t="s">
        <v>1321</v>
      </c>
      <c r="C1083" s="114">
        <v>1000114099</v>
      </c>
      <c r="D1083" s="149" t="s">
        <v>1039</v>
      </c>
      <c r="E1083" s="146"/>
      <c r="F1083" s="154">
        <v>3</v>
      </c>
      <c r="G1083" s="154"/>
      <c r="H1083" s="154">
        <v>6</v>
      </c>
      <c r="I1083" s="154"/>
      <c r="J1083" s="154"/>
    </row>
    <row r="1084" spans="1:10">
      <c r="A1084" s="152">
        <v>426</v>
      </c>
      <c r="B1084" s="149" t="s">
        <v>1322</v>
      </c>
      <c r="C1084" s="114">
        <v>1000115215</v>
      </c>
      <c r="D1084" s="149" t="s">
        <v>1039</v>
      </c>
      <c r="E1084" s="146"/>
      <c r="F1084" s="154">
        <v>2</v>
      </c>
      <c r="G1084" s="154"/>
      <c r="H1084" s="154">
        <v>5</v>
      </c>
      <c r="I1084" s="154"/>
      <c r="J1084" s="154"/>
    </row>
    <row r="1085" spans="1:10">
      <c r="A1085" s="152">
        <v>427</v>
      </c>
      <c r="B1085" s="149" t="s">
        <v>1323</v>
      </c>
      <c r="C1085" s="114">
        <v>1000115209</v>
      </c>
      <c r="D1085" s="149" t="s">
        <v>1039</v>
      </c>
      <c r="E1085" s="146"/>
      <c r="F1085" s="154">
        <v>2</v>
      </c>
      <c r="G1085" s="154"/>
      <c r="H1085" s="154">
        <v>5</v>
      </c>
      <c r="I1085" s="154"/>
      <c r="J1085" s="154"/>
    </row>
    <row r="1086" spans="1:10">
      <c r="A1086" s="152">
        <v>428</v>
      </c>
      <c r="B1086" s="149" t="s">
        <v>1324</v>
      </c>
      <c r="C1086" s="114">
        <v>1000115214</v>
      </c>
      <c r="D1086" s="149" t="s">
        <v>1039</v>
      </c>
      <c r="E1086" s="146"/>
      <c r="F1086" s="154">
        <v>2</v>
      </c>
      <c r="G1086" s="154"/>
      <c r="H1086" s="154">
        <v>5</v>
      </c>
      <c r="I1086" s="154"/>
      <c r="J1086" s="154"/>
    </row>
    <row r="1087" spans="1:10">
      <c r="A1087" s="152">
        <v>429</v>
      </c>
      <c r="B1087" s="149" t="s">
        <v>1325</v>
      </c>
      <c r="C1087" s="114">
        <v>1000115212</v>
      </c>
      <c r="D1087" s="149" t="s">
        <v>1039</v>
      </c>
      <c r="E1087" s="146"/>
      <c r="F1087" s="154">
        <v>2</v>
      </c>
      <c r="G1087" s="154"/>
      <c r="H1087" s="154">
        <v>6</v>
      </c>
      <c r="I1087" s="154"/>
      <c r="J1087" s="154"/>
    </row>
    <row r="1088" spans="1:10">
      <c r="A1088" s="152">
        <v>430</v>
      </c>
      <c r="B1088" s="149" t="s">
        <v>1326</v>
      </c>
      <c r="C1088" s="114">
        <v>1000115205</v>
      </c>
      <c r="D1088" s="149" t="s">
        <v>1039</v>
      </c>
      <c r="E1088" s="146"/>
      <c r="F1088" s="154">
        <v>0</v>
      </c>
      <c r="G1088" s="154"/>
      <c r="H1088" s="154">
        <v>2</v>
      </c>
      <c r="I1088" s="154"/>
      <c r="J1088" s="154"/>
    </row>
    <row r="1089" spans="1:10">
      <c r="A1089" s="152">
        <v>431</v>
      </c>
      <c r="B1089" s="149" t="s">
        <v>1327</v>
      </c>
      <c r="C1089" s="114">
        <v>1000115210</v>
      </c>
      <c r="D1089" s="149" t="s">
        <v>1039</v>
      </c>
      <c r="E1089" s="146"/>
      <c r="F1089" s="154">
        <v>0</v>
      </c>
      <c r="G1089" s="154"/>
      <c r="H1089" s="154">
        <v>2</v>
      </c>
      <c r="I1089" s="154"/>
      <c r="J1089" s="154"/>
    </row>
    <row r="1090" spans="1:10">
      <c r="A1090" s="152">
        <v>432</v>
      </c>
      <c r="B1090" s="149" t="s">
        <v>1328</v>
      </c>
      <c r="C1090" s="114">
        <v>1000115205</v>
      </c>
      <c r="D1090" s="149" t="s">
        <v>1039</v>
      </c>
      <c r="E1090" s="146"/>
      <c r="F1090" s="154">
        <v>0</v>
      </c>
      <c r="G1090" s="154"/>
      <c r="H1090" s="154">
        <v>3</v>
      </c>
      <c r="I1090" s="154"/>
      <c r="J1090" s="154"/>
    </row>
    <row r="1091" spans="1:10">
      <c r="A1091" s="152">
        <v>433</v>
      </c>
      <c r="B1091" s="149" t="s">
        <v>1329</v>
      </c>
      <c r="C1091" s="114">
        <v>1000114101</v>
      </c>
      <c r="D1091" s="149" t="s">
        <v>1039</v>
      </c>
      <c r="E1091" s="146"/>
      <c r="F1091" s="154">
        <v>3</v>
      </c>
      <c r="G1091" s="154"/>
      <c r="H1091" s="154">
        <v>2</v>
      </c>
      <c r="I1091" s="154"/>
      <c r="J1091" s="154"/>
    </row>
    <row r="1092" spans="1:10">
      <c r="A1092" s="152">
        <v>434</v>
      </c>
      <c r="B1092" s="149" t="s">
        <v>1075</v>
      </c>
      <c r="C1092" s="114">
        <v>1000113869</v>
      </c>
      <c r="D1092" s="149" t="s">
        <v>1039</v>
      </c>
      <c r="E1092" s="146"/>
      <c r="F1092" s="154">
        <v>2</v>
      </c>
      <c r="G1092" s="154"/>
      <c r="H1092" s="154">
        <v>1</v>
      </c>
      <c r="I1092" s="154"/>
      <c r="J1092" s="154"/>
    </row>
    <row r="1093" spans="1:10">
      <c r="A1093" s="152">
        <v>435</v>
      </c>
      <c r="B1093" s="149" t="s">
        <v>1330</v>
      </c>
      <c r="C1093" s="114">
        <v>1000113868</v>
      </c>
      <c r="D1093" s="149" t="s">
        <v>1039</v>
      </c>
      <c r="E1093" s="146"/>
      <c r="F1093" s="154">
        <v>2</v>
      </c>
      <c r="G1093" s="154"/>
      <c r="H1093" s="154">
        <v>1</v>
      </c>
      <c r="I1093" s="154"/>
      <c r="J1093" s="154"/>
    </row>
    <row r="1094" spans="1:10">
      <c r="A1094" s="152">
        <v>436</v>
      </c>
      <c r="B1094" s="149" t="s">
        <v>1331</v>
      </c>
      <c r="C1094" s="114">
        <v>1000113872</v>
      </c>
      <c r="D1094" s="149" t="s">
        <v>1039</v>
      </c>
      <c r="E1094" s="146"/>
      <c r="F1094" s="154">
        <v>2</v>
      </c>
      <c r="G1094" s="154"/>
      <c r="H1094" s="154">
        <v>2</v>
      </c>
      <c r="I1094" s="154"/>
      <c r="J1094" s="154"/>
    </row>
    <row r="1095" spans="1:10">
      <c r="A1095" s="152">
        <v>437</v>
      </c>
      <c r="B1095" s="149" t="s">
        <v>396</v>
      </c>
      <c r="C1095" s="114">
        <v>1000113873</v>
      </c>
      <c r="D1095" s="149" t="s">
        <v>1039</v>
      </c>
      <c r="E1095" s="146"/>
      <c r="F1095" s="154">
        <v>2</v>
      </c>
      <c r="G1095" s="154"/>
      <c r="H1095" s="154">
        <v>2</v>
      </c>
      <c r="I1095" s="154"/>
      <c r="J1095" s="154"/>
    </row>
    <row r="1096" spans="1:10">
      <c r="A1096" s="152">
        <v>438</v>
      </c>
      <c r="B1096" s="149" t="s">
        <v>1136</v>
      </c>
      <c r="C1096" s="114">
        <v>1000125858</v>
      </c>
      <c r="D1096" s="149" t="s">
        <v>1039</v>
      </c>
      <c r="E1096" s="146"/>
      <c r="F1096" s="154">
        <v>3</v>
      </c>
      <c r="G1096" s="154"/>
      <c r="H1096" s="154">
        <v>2</v>
      </c>
      <c r="I1096" s="154">
        <v>1</v>
      </c>
      <c r="J1096" s="154"/>
    </row>
    <row r="1097" spans="1:10">
      <c r="A1097" s="152">
        <v>439</v>
      </c>
      <c r="B1097" s="149" t="s">
        <v>1137</v>
      </c>
      <c r="C1097" s="114">
        <v>1000113904</v>
      </c>
      <c r="D1097" s="149" t="s">
        <v>1039</v>
      </c>
      <c r="E1097" s="146"/>
      <c r="F1097" s="154">
        <v>0</v>
      </c>
      <c r="G1097" s="154"/>
      <c r="H1097" s="154">
        <v>30</v>
      </c>
      <c r="I1097" s="154"/>
      <c r="J1097" s="154"/>
    </row>
    <row r="1098" spans="1:10">
      <c r="A1098" s="152">
        <v>440</v>
      </c>
      <c r="B1098" s="149" t="s">
        <v>387</v>
      </c>
      <c r="C1098" s="114">
        <v>1000113879</v>
      </c>
      <c r="D1098" s="149" t="s">
        <v>1039</v>
      </c>
      <c r="E1098" s="146"/>
      <c r="F1098" s="154">
        <v>4</v>
      </c>
      <c r="G1098" s="154"/>
      <c r="H1098" s="154">
        <v>2</v>
      </c>
      <c r="I1098" s="154">
        <v>2</v>
      </c>
      <c r="J1098" s="154"/>
    </row>
    <row r="1099" spans="1:10">
      <c r="A1099" s="152">
        <v>441</v>
      </c>
      <c r="B1099" s="149" t="s">
        <v>1332</v>
      </c>
      <c r="C1099" s="114">
        <v>306494</v>
      </c>
      <c r="D1099" s="149" t="s">
        <v>1039</v>
      </c>
      <c r="E1099" s="146"/>
      <c r="F1099" s="154">
        <v>30</v>
      </c>
      <c r="G1099" s="154"/>
      <c r="H1099" s="154">
        <v>10</v>
      </c>
      <c r="I1099" s="154">
        <v>10</v>
      </c>
      <c r="J1099" s="154"/>
    </row>
    <row r="1100" spans="1:10">
      <c r="A1100" s="152">
        <v>442</v>
      </c>
      <c r="B1100" s="149" t="s">
        <v>1333</v>
      </c>
      <c r="C1100" s="114">
        <v>3546752</v>
      </c>
      <c r="D1100" s="149" t="s">
        <v>1039</v>
      </c>
      <c r="E1100" s="146"/>
      <c r="F1100" s="154">
        <v>20</v>
      </c>
      <c r="G1100" s="154"/>
      <c r="H1100" s="154">
        <v>10</v>
      </c>
      <c r="I1100" s="154">
        <v>10</v>
      </c>
      <c r="J1100" s="154"/>
    </row>
    <row r="1101" spans="1:10">
      <c r="A1101" s="152">
        <v>443</v>
      </c>
      <c r="B1101" s="149" t="s">
        <v>1165</v>
      </c>
      <c r="C1101" s="114">
        <v>1000113922</v>
      </c>
      <c r="D1101" s="149" t="s">
        <v>1039</v>
      </c>
      <c r="E1101" s="146"/>
      <c r="F1101" s="154">
        <v>2</v>
      </c>
      <c r="G1101" s="154"/>
      <c r="H1101" s="154">
        <v>1</v>
      </c>
      <c r="I1101" s="154"/>
      <c r="J1101" s="154"/>
    </row>
    <row r="1102" spans="1:10">
      <c r="A1102" s="152">
        <v>444</v>
      </c>
      <c r="B1102" s="149" t="s">
        <v>1137</v>
      </c>
      <c r="C1102" s="114">
        <v>1000113946</v>
      </c>
      <c r="D1102" s="149" t="s">
        <v>1039</v>
      </c>
      <c r="E1102" s="146"/>
      <c r="F1102" s="154">
        <v>100</v>
      </c>
      <c r="G1102" s="154"/>
      <c r="H1102" s="154">
        <v>100</v>
      </c>
      <c r="I1102" s="154"/>
      <c r="J1102" s="154"/>
    </row>
    <row r="1103" spans="1:10">
      <c r="A1103" s="152">
        <v>445</v>
      </c>
      <c r="B1103" s="149" t="s">
        <v>1334</v>
      </c>
      <c r="C1103" s="114">
        <v>1000113949</v>
      </c>
      <c r="D1103" s="149" t="s">
        <v>1039</v>
      </c>
      <c r="E1103" s="146"/>
      <c r="F1103" s="154">
        <v>0</v>
      </c>
      <c r="G1103" s="154"/>
      <c r="H1103" s="154">
        <v>1</v>
      </c>
      <c r="I1103" s="154"/>
      <c r="J1103" s="154"/>
    </row>
    <row r="1104" spans="1:10">
      <c r="A1104" s="152">
        <v>446</v>
      </c>
      <c r="B1104" s="149" t="s">
        <v>1335</v>
      </c>
      <c r="C1104" s="114">
        <v>1000115352</v>
      </c>
      <c r="D1104" s="149" t="s">
        <v>1039</v>
      </c>
      <c r="E1104" s="146"/>
      <c r="F1104" s="154">
        <v>0</v>
      </c>
      <c r="G1104" s="154"/>
      <c r="H1104" s="154">
        <v>1</v>
      </c>
      <c r="I1104" s="154"/>
      <c r="J1104" s="154"/>
    </row>
    <row r="1105" spans="1:10">
      <c r="A1105" s="152">
        <v>447</v>
      </c>
      <c r="B1105" s="149" t="s">
        <v>1336</v>
      </c>
      <c r="C1105" s="114">
        <v>3543526</v>
      </c>
      <c r="D1105" s="149" t="s">
        <v>1039</v>
      </c>
      <c r="E1105" s="146"/>
      <c r="F1105" s="154">
        <v>40</v>
      </c>
      <c r="G1105" s="154"/>
      <c r="H1105" s="154">
        <v>3</v>
      </c>
      <c r="I1105" s="154">
        <v>2</v>
      </c>
      <c r="J1105" s="154"/>
    </row>
    <row r="1106" spans="1:10">
      <c r="A1106" s="152">
        <v>448</v>
      </c>
      <c r="B1106" s="149" t="s">
        <v>1337</v>
      </c>
      <c r="C1106" s="114">
        <v>1000113921</v>
      </c>
      <c r="D1106" s="149" t="s">
        <v>1039</v>
      </c>
      <c r="E1106" s="146"/>
      <c r="F1106" s="154">
        <v>3</v>
      </c>
      <c r="G1106" s="154"/>
      <c r="H1106" s="154"/>
      <c r="I1106" s="154"/>
      <c r="J1106" s="154"/>
    </row>
    <row r="1107" spans="1:10">
      <c r="A1107" s="152">
        <v>449</v>
      </c>
      <c r="B1107" s="149" t="s">
        <v>1338</v>
      </c>
      <c r="C1107" s="114">
        <v>1000113923</v>
      </c>
      <c r="D1107" s="149" t="s">
        <v>1039</v>
      </c>
      <c r="E1107" s="146"/>
      <c r="F1107" s="154">
        <v>3</v>
      </c>
      <c r="G1107" s="154"/>
      <c r="H1107" s="154"/>
      <c r="I1107" s="154"/>
      <c r="J1107" s="154"/>
    </row>
    <row r="1108" spans="1:10">
      <c r="A1108" s="152">
        <v>450</v>
      </c>
      <c r="B1108" s="149" t="s">
        <v>1339</v>
      </c>
      <c r="C1108" s="114">
        <v>1000113920</v>
      </c>
      <c r="D1108" s="149" t="s">
        <v>1039</v>
      </c>
      <c r="E1108" s="146"/>
      <c r="F1108" s="154">
        <v>3</v>
      </c>
      <c r="G1108" s="154"/>
      <c r="H1108" s="154"/>
      <c r="I1108" s="154"/>
      <c r="J1108" s="154"/>
    </row>
    <row r="1109" spans="1:10">
      <c r="A1109" s="152">
        <v>451</v>
      </c>
      <c r="B1109" s="149" t="s">
        <v>1340</v>
      </c>
      <c r="C1109" s="114">
        <v>1000123241</v>
      </c>
      <c r="D1109" s="149" t="s">
        <v>1039</v>
      </c>
      <c r="E1109" s="146"/>
      <c r="F1109" s="154">
        <v>2</v>
      </c>
      <c r="G1109" s="154"/>
      <c r="H1109" s="154"/>
      <c r="I1109" s="154"/>
      <c r="J1109" s="154"/>
    </row>
    <row r="1110" spans="1:10">
      <c r="A1110" s="152">
        <v>452</v>
      </c>
      <c r="B1110" s="149" t="s">
        <v>1341</v>
      </c>
      <c r="C1110" s="114" t="s">
        <v>1342</v>
      </c>
      <c r="D1110" s="149" t="s">
        <v>1039</v>
      </c>
      <c r="E1110" s="146"/>
      <c r="F1110" s="154">
        <v>5</v>
      </c>
      <c r="G1110" s="154"/>
      <c r="H1110" s="154"/>
      <c r="I1110" s="154"/>
      <c r="J1110" s="154"/>
    </row>
    <row r="1111" spans="1:10">
      <c r="A1111" s="152">
        <v>453</v>
      </c>
      <c r="B1111" s="149" t="s">
        <v>1343</v>
      </c>
      <c r="C1111" s="114">
        <v>1000113799</v>
      </c>
      <c r="D1111" s="149" t="s">
        <v>1039</v>
      </c>
      <c r="E1111" s="146"/>
      <c r="F1111" s="154">
        <v>4</v>
      </c>
      <c r="G1111" s="154"/>
      <c r="H1111" s="154"/>
      <c r="I1111" s="154"/>
      <c r="J1111" s="154"/>
    </row>
    <row r="1112" spans="1:10">
      <c r="A1112" s="152">
        <v>454</v>
      </c>
      <c r="B1112" s="149" t="s">
        <v>515</v>
      </c>
      <c r="C1112" s="114">
        <v>1000113792</v>
      </c>
      <c r="D1112" s="149" t="s">
        <v>1039</v>
      </c>
      <c r="E1112" s="146"/>
      <c r="F1112" s="154">
        <v>1</v>
      </c>
      <c r="G1112" s="154"/>
      <c r="H1112" s="154"/>
      <c r="I1112" s="154"/>
      <c r="J1112" s="154"/>
    </row>
    <row r="1113" spans="1:10">
      <c r="A1113" s="152">
        <v>455</v>
      </c>
      <c r="B1113" s="149" t="s">
        <v>375</v>
      </c>
      <c r="C1113" s="114">
        <v>1000114129</v>
      </c>
      <c r="D1113" s="149" t="s">
        <v>1039</v>
      </c>
      <c r="E1113" s="146"/>
      <c r="F1113" s="154">
        <v>40</v>
      </c>
      <c r="G1113" s="154"/>
      <c r="H1113" s="154"/>
      <c r="I1113" s="154"/>
      <c r="J1113" s="154"/>
    </row>
    <row r="1114" spans="1:10">
      <c r="A1114" s="152">
        <v>456</v>
      </c>
      <c r="B1114" s="149" t="s">
        <v>375</v>
      </c>
      <c r="C1114" s="114">
        <v>1000114133</v>
      </c>
      <c r="D1114" s="149" t="s">
        <v>1039</v>
      </c>
      <c r="E1114" s="146"/>
      <c r="F1114" s="154">
        <v>8</v>
      </c>
      <c r="G1114" s="154"/>
      <c r="H1114" s="154"/>
      <c r="I1114" s="154"/>
      <c r="J1114" s="154"/>
    </row>
    <row r="1115" spans="1:10">
      <c r="A1115" s="152">
        <v>457</v>
      </c>
      <c r="B1115" s="149" t="s">
        <v>375</v>
      </c>
      <c r="C1115" s="114">
        <v>1000114138</v>
      </c>
      <c r="D1115" s="149" t="s">
        <v>1039</v>
      </c>
      <c r="E1115" s="146"/>
      <c r="F1115" s="154">
        <v>8</v>
      </c>
      <c r="G1115" s="154"/>
      <c r="H1115" s="154"/>
      <c r="I1115" s="154"/>
      <c r="J1115" s="154"/>
    </row>
    <row r="1116" spans="1:10">
      <c r="A1116" s="152">
        <v>458</v>
      </c>
      <c r="B1116" s="149" t="s">
        <v>1344</v>
      </c>
      <c r="C1116" s="114">
        <v>1000114130</v>
      </c>
      <c r="D1116" s="149" t="s">
        <v>1039</v>
      </c>
      <c r="E1116" s="146"/>
      <c r="F1116" s="154">
        <v>56</v>
      </c>
      <c r="G1116" s="154"/>
      <c r="H1116" s="154"/>
      <c r="I1116" s="154"/>
      <c r="J1116" s="154"/>
    </row>
    <row r="1117" spans="1:10">
      <c r="A1117" s="152">
        <v>459</v>
      </c>
      <c r="B1117" s="149" t="s">
        <v>1345</v>
      </c>
      <c r="C1117" s="114" t="s">
        <v>1346</v>
      </c>
      <c r="D1117" s="149" t="s">
        <v>1039</v>
      </c>
      <c r="E1117" s="146"/>
      <c r="F1117" s="154">
        <v>500</v>
      </c>
      <c r="G1117" s="154"/>
      <c r="H1117" s="154"/>
      <c r="I1117" s="154"/>
      <c r="J1117" s="154"/>
    </row>
    <row r="1118" spans="1:10">
      <c r="A1118" s="152">
        <v>460</v>
      </c>
      <c r="B1118" s="149" t="s">
        <v>1347</v>
      </c>
      <c r="C1118" s="114">
        <v>1000114120</v>
      </c>
      <c r="D1118" s="149" t="s">
        <v>1039</v>
      </c>
      <c r="E1118" s="146"/>
      <c r="F1118" s="154">
        <v>10</v>
      </c>
      <c r="G1118" s="154"/>
      <c r="H1118" s="154"/>
      <c r="I1118" s="154"/>
      <c r="J1118" s="154"/>
    </row>
    <row r="1119" spans="1:10">
      <c r="A1119" s="152">
        <v>461</v>
      </c>
      <c r="B1119" s="149" t="s">
        <v>1348</v>
      </c>
      <c r="C1119" s="114">
        <v>1000114114</v>
      </c>
      <c r="D1119" s="149" t="s">
        <v>1039</v>
      </c>
      <c r="E1119" s="146"/>
      <c r="F1119" s="154">
        <v>10</v>
      </c>
      <c r="G1119" s="154"/>
      <c r="H1119" s="154"/>
      <c r="I1119" s="154"/>
      <c r="J1119" s="154"/>
    </row>
    <row r="1120" spans="1:10">
      <c r="A1120" s="152">
        <v>462</v>
      </c>
      <c r="B1120" s="149" t="s">
        <v>1182</v>
      </c>
      <c r="C1120" s="114">
        <v>1001000108</v>
      </c>
      <c r="D1120" s="149" t="s">
        <v>1039</v>
      </c>
      <c r="E1120" s="146"/>
      <c r="F1120" s="154">
        <v>16</v>
      </c>
      <c r="G1120" s="154"/>
      <c r="H1120" s="154"/>
      <c r="I1120" s="154"/>
      <c r="J1120" s="154"/>
    </row>
    <row r="1121" spans="1:10">
      <c r="A1121" s="152">
        <v>463</v>
      </c>
      <c r="B1121" s="149" t="s">
        <v>1349</v>
      </c>
      <c r="C1121" s="114">
        <v>1000114137</v>
      </c>
      <c r="D1121" s="149" t="s">
        <v>1039</v>
      </c>
      <c r="E1121" s="146"/>
      <c r="F1121" s="154">
        <v>4</v>
      </c>
      <c r="G1121" s="154"/>
      <c r="H1121" s="154"/>
      <c r="I1121" s="154"/>
      <c r="J1121" s="154"/>
    </row>
    <row r="1122" spans="1:10" ht="15" customHeight="1">
      <c r="A1122" s="241" t="s">
        <v>1350</v>
      </c>
      <c r="B1122" s="242"/>
      <c r="C1122" s="242"/>
      <c r="D1122" s="242"/>
      <c r="E1122" s="242"/>
      <c r="F1122" s="242"/>
      <c r="G1122" s="242"/>
      <c r="H1122" s="242"/>
      <c r="I1122" s="242"/>
      <c r="J1122" s="242"/>
    </row>
    <row r="1123" spans="1:10">
      <c r="A1123" s="152">
        <v>464</v>
      </c>
      <c r="B1123" s="149" t="s">
        <v>1341</v>
      </c>
      <c r="C1123" s="114" t="s">
        <v>1351</v>
      </c>
      <c r="D1123" s="149" t="s">
        <v>1039</v>
      </c>
      <c r="E1123" s="146"/>
      <c r="F1123" s="154">
        <v>2</v>
      </c>
      <c r="G1123" s="154"/>
      <c r="H1123" s="154">
        <v>2</v>
      </c>
      <c r="I1123" s="154"/>
      <c r="J1123" s="154"/>
    </row>
    <row r="1124" spans="1:10">
      <c r="A1124" s="152">
        <v>465</v>
      </c>
      <c r="B1124" s="149" t="s">
        <v>1153</v>
      </c>
      <c r="C1124" s="114" t="s">
        <v>1352</v>
      </c>
      <c r="D1124" s="149" t="s">
        <v>1039</v>
      </c>
      <c r="E1124" s="146"/>
      <c r="F1124" s="154">
        <v>0</v>
      </c>
      <c r="G1124" s="154"/>
      <c r="H1124" s="154">
        <v>32</v>
      </c>
      <c r="I1124" s="154">
        <v>32</v>
      </c>
      <c r="J1124" s="154"/>
    </row>
    <row r="1125" spans="1:10">
      <c r="A1125" s="152">
        <v>466</v>
      </c>
      <c r="B1125" s="149" t="s">
        <v>1353</v>
      </c>
      <c r="C1125" s="114" t="s">
        <v>1354</v>
      </c>
      <c r="D1125" s="149" t="s">
        <v>1039</v>
      </c>
      <c r="E1125" s="146"/>
      <c r="F1125" s="154">
        <v>1</v>
      </c>
      <c r="G1125" s="154"/>
      <c r="H1125" s="154">
        <v>2</v>
      </c>
      <c r="I1125" s="154"/>
      <c r="J1125" s="154"/>
    </row>
    <row r="1126" spans="1:10">
      <c r="A1126" s="152">
        <v>467</v>
      </c>
      <c r="B1126" s="149" t="s">
        <v>1355</v>
      </c>
      <c r="C1126" s="114" t="s">
        <v>1356</v>
      </c>
      <c r="D1126" s="149" t="s">
        <v>1039</v>
      </c>
      <c r="E1126" s="146"/>
      <c r="F1126" s="154">
        <v>4</v>
      </c>
      <c r="G1126" s="154"/>
      <c r="H1126" s="154">
        <v>8</v>
      </c>
      <c r="I1126" s="154"/>
      <c r="J1126" s="154"/>
    </row>
    <row r="1127" spans="1:10">
      <c r="A1127" s="152">
        <v>468</v>
      </c>
      <c r="B1127" s="149" t="s">
        <v>1357</v>
      </c>
      <c r="C1127" s="114" t="s">
        <v>1358</v>
      </c>
      <c r="D1127" s="149" t="s">
        <v>1039</v>
      </c>
      <c r="E1127" s="146"/>
      <c r="F1127" s="154">
        <v>1</v>
      </c>
      <c r="G1127" s="154"/>
      <c r="H1127" s="154">
        <v>1</v>
      </c>
      <c r="I1127" s="154"/>
      <c r="J1127" s="154"/>
    </row>
    <row r="1128" spans="1:10">
      <c r="A1128" s="152">
        <v>469</v>
      </c>
      <c r="B1128" s="149" t="s">
        <v>1085</v>
      </c>
      <c r="C1128" s="114" t="s">
        <v>1359</v>
      </c>
      <c r="D1128" s="149" t="s">
        <v>1039</v>
      </c>
      <c r="E1128" s="146"/>
      <c r="F1128" s="154">
        <v>3</v>
      </c>
      <c r="G1128" s="154"/>
      <c r="H1128" s="154">
        <v>8</v>
      </c>
      <c r="I1128" s="154"/>
      <c r="J1128" s="154"/>
    </row>
    <row r="1129" spans="1:10">
      <c r="A1129" s="152">
        <v>470</v>
      </c>
      <c r="B1129" s="149" t="s">
        <v>1360</v>
      </c>
      <c r="C1129" s="114" t="s">
        <v>1361</v>
      </c>
      <c r="D1129" s="149" t="s">
        <v>1039</v>
      </c>
      <c r="E1129" s="146"/>
      <c r="F1129" s="154">
        <v>4</v>
      </c>
      <c r="G1129" s="154"/>
      <c r="H1129" s="154">
        <v>4</v>
      </c>
      <c r="I1129" s="154"/>
      <c r="J1129" s="154"/>
    </row>
    <row r="1130" spans="1:10">
      <c r="A1130" s="152">
        <v>471</v>
      </c>
      <c r="B1130" s="149" t="s">
        <v>1085</v>
      </c>
      <c r="C1130" s="114" t="s">
        <v>1362</v>
      </c>
      <c r="D1130" s="149" t="s">
        <v>1039</v>
      </c>
      <c r="E1130" s="146"/>
      <c r="F1130" s="154">
        <v>3</v>
      </c>
      <c r="G1130" s="154"/>
      <c r="H1130" s="154">
        <v>8</v>
      </c>
      <c r="I1130" s="154"/>
      <c r="J1130" s="154"/>
    </row>
    <row r="1131" spans="1:10">
      <c r="A1131" s="152">
        <v>472</v>
      </c>
      <c r="B1131" s="149" t="s">
        <v>1166</v>
      </c>
      <c r="C1131" s="114" t="s">
        <v>1363</v>
      </c>
      <c r="D1131" s="149" t="s">
        <v>1039</v>
      </c>
      <c r="E1131" s="146"/>
      <c r="F1131" s="154">
        <v>0</v>
      </c>
      <c r="G1131" s="154"/>
      <c r="H1131" s="154">
        <v>1</v>
      </c>
      <c r="I1131" s="154"/>
      <c r="J1131" s="154"/>
    </row>
    <row r="1132" spans="1:10">
      <c r="A1132" s="152">
        <v>473</v>
      </c>
      <c r="B1132" s="149" t="s">
        <v>1304</v>
      </c>
      <c r="C1132" s="114" t="s">
        <v>1364</v>
      </c>
      <c r="D1132" s="149" t="s">
        <v>1039</v>
      </c>
      <c r="E1132" s="146"/>
      <c r="F1132" s="154">
        <v>2</v>
      </c>
      <c r="G1132" s="154"/>
      <c r="H1132" s="154">
        <v>2</v>
      </c>
      <c r="I1132" s="154"/>
      <c r="J1132" s="154"/>
    </row>
    <row r="1133" spans="1:10">
      <c r="A1133" s="152">
        <v>474</v>
      </c>
      <c r="B1133" s="149" t="s">
        <v>1164</v>
      </c>
      <c r="C1133" s="114" t="s">
        <v>1365</v>
      </c>
      <c r="D1133" s="149" t="s">
        <v>1039</v>
      </c>
      <c r="E1133" s="146"/>
      <c r="F1133" s="154">
        <v>2</v>
      </c>
      <c r="G1133" s="154"/>
      <c r="H1133" s="154">
        <v>2</v>
      </c>
      <c r="I1133" s="154"/>
      <c r="J1133" s="154"/>
    </row>
    <row r="1134" spans="1:10">
      <c r="A1134" s="152">
        <v>475</v>
      </c>
      <c r="B1134" s="149" t="s">
        <v>1295</v>
      </c>
      <c r="C1134" s="114" t="s">
        <v>1366</v>
      </c>
      <c r="D1134" s="149" t="s">
        <v>1039</v>
      </c>
      <c r="E1134" s="146"/>
      <c r="F1134" s="154">
        <v>2</v>
      </c>
      <c r="G1134" s="154"/>
      <c r="H1134" s="154">
        <v>2</v>
      </c>
      <c r="I1134" s="154"/>
      <c r="J1134" s="154"/>
    </row>
    <row r="1135" spans="1:10">
      <c r="A1135" s="152">
        <v>476</v>
      </c>
      <c r="B1135" s="149" t="s">
        <v>1297</v>
      </c>
      <c r="C1135" s="114" t="s">
        <v>1367</v>
      </c>
      <c r="D1135" s="149" t="s">
        <v>1039</v>
      </c>
      <c r="E1135" s="146"/>
      <c r="F1135" s="154">
        <v>2</v>
      </c>
      <c r="G1135" s="154"/>
      <c r="H1135" s="154">
        <v>2</v>
      </c>
      <c r="I1135" s="154"/>
      <c r="J1135" s="154"/>
    </row>
    <row r="1136" spans="1:10">
      <c r="A1136" s="152">
        <v>477</v>
      </c>
      <c r="B1136" s="149" t="s">
        <v>1368</v>
      </c>
      <c r="C1136" s="114" t="s">
        <v>1369</v>
      </c>
      <c r="D1136" s="149" t="s">
        <v>1039</v>
      </c>
      <c r="E1136" s="146"/>
      <c r="F1136" s="154">
        <v>12</v>
      </c>
      <c r="G1136" s="154"/>
      <c r="H1136" s="154">
        <v>16</v>
      </c>
      <c r="I1136" s="154"/>
      <c r="J1136" s="154"/>
    </row>
    <row r="1137" spans="1:10">
      <c r="A1137" s="152">
        <v>478</v>
      </c>
      <c r="B1137" s="149" t="s">
        <v>1317</v>
      </c>
      <c r="C1137" s="114" t="s">
        <v>1370</v>
      </c>
      <c r="D1137" s="149" t="s">
        <v>1039</v>
      </c>
      <c r="E1137" s="146"/>
      <c r="F1137" s="154">
        <v>1</v>
      </c>
      <c r="G1137" s="154"/>
      <c r="H1137" s="154">
        <v>2</v>
      </c>
      <c r="I1137" s="154"/>
      <c r="J1137" s="154"/>
    </row>
    <row r="1138" spans="1:10">
      <c r="A1138" s="152">
        <v>479</v>
      </c>
      <c r="B1138" s="149" t="s">
        <v>1296</v>
      </c>
      <c r="C1138" s="114" t="s">
        <v>1371</v>
      </c>
      <c r="D1138" s="149" t="s">
        <v>1039</v>
      </c>
      <c r="E1138" s="146"/>
      <c r="F1138" s="154">
        <v>2</v>
      </c>
      <c r="G1138" s="154"/>
      <c r="H1138" s="154">
        <v>1</v>
      </c>
      <c r="I1138" s="154">
        <v>1</v>
      </c>
      <c r="J1138" s="154"/>
    </row>
    <row r="1139" spans="1:10">
      <c r="A1139" s="152">
        <v>480</v>
      </c>
      <c r="B1139" s="149" t="s">
        <v>1136</v>
      </c>
      <c r="C1139" s="114">
        <v>3719004877</v>
      </c>
      <c r="D1139" s="149" t="s">
        <v>1039</v>
      </c>
      <c r="E1139" s="146"/>
      <c r="F1139" s="154">
        <v>1</v>
      </c>
      <c r="G1139" s="154"/>
      <c r="H1139" s="154"/>
      <c r="I1139" s="154"/>
      <c r="J1139" s="154"/>
    </row>
    <row r="1140" spans="1:10">
      <c r="A1140" s="152">
        <v>481</v>
      </c>
      <c r="B1140" s="149" t="s">
        <v>1051</v>
      </c>
      <c r="C1140" s="114" t="s">
        <v>1372</v>
      </c>
      <c r="D1140" s="149" t="s">
        <v>1039</v>
      </c>
      <c r="E1140" s="146"/>
      <c r="F1140" s="154">
        <v>4</v>
      </c>
      <c r="G1140" s="154"/>
      <c r="H1140" s="154"/>
      <c r="I1140" s="154"/>
      <c r="J1140" s="154"/>
    </row>
    <row r="1141" spans="1:10">
      <c r="A1141" s="152">
        <v>482</v>
      </c>
      <c r="B1141" s="149" t="s">
        <v>1373</v>
      </c>
      <c r="C1141" s="114" t="s">
        <v>1374</v>
      </c>
      <c r="D1141" s="149" t="s">
        <v>1039</v>
      </c>
      <c r="E1141" s="146"/>
      <c r="F1141" s="154">
        <v>2</v>
      </c>
      <c r="G1141" s="154"/>
      <c r="H1141" s="154"/>
      <c r="I1141" s="154"/>
      <c r="J1141" s="154"/>
    </row>
    <row r="1142" spans="1:10" ht="15" customHeight="1">
      <c r="A1142" s="241" t="s">
        <v>1375</v>
      </c>
      <c r="B1142" s="242"/>
      <c r="C1142" s="242"/>
      <c r="D1142" s="242"/>
      <c r="E1142" s="242"/>
      <c r="F1142" s="242"/>
      <c r="G1142" s="242"/>
      <c r="H1142" s="242"/>
      <c r="I1142" s="242"/>
      <c r="J1142" s="242"/>
    </row>
    <row r="1143" spans="1:10">
      <c r="A1143" s="152">
        <v>483</v>
      </c>
      <c r="B1143" s="149" t="s">
        <v>1376</v>
      </c>
      <c r="C1143" s="114" t="s">
        <v>1377</v>
      </c>
      <c r="D1143" s="149" t="s">
        <v>1039</v>
      </c>
      <c r="E1143" s="146"/>
      <c r="F1143" s="154">
        <v>240</v>
      </c>
      <c r="G1143" s="154"/>
      <c r="H1143" s="154">
        <v>120</v>
      </c>
      <c r="I1143" s="154">
        <v>120</v>
      </c>
      <c r="J1143" s="154"/>
    </row>
    <row r="1144" spans="1:10">
      <c r="A1144" s="152">
        <v>484</v>
      </c>
      <c r="B1144" s="149" t="s">
        <v>1378</v>
      </c>
      <c r="C1144" s="114" t="s">
        <v>1379</v>
      </c>
      <c r="D1144" s="149" t="s">
        <v>1039</v>
      </c>
      <c r="E1144" s="146"/>
      <c r="F1144" s="154">
        <v>240</v>
      </c>
      <c r="G1144" s="154"/>
      <c r="H1144" s="154">
        <v>120</v>
      </c>
      <c r="I1144" s="154">
        <v>120</v>
      </c>
      <c r="J1144" s="154"/>
    </row>
    <row r="1145" spans="1:10">
      <c r="A1145" s="152">
        <v>485</v>
      </c>
      <c r="B1145" s="149" t="s">
        <v>1378</v>
      </c>
      <c r="C1145" s="114" t="s">
        <v>1380</v>
      </c>
      <c r="D1145" s="149" t="s">
        <v>1039</v>
      </c>
      <c r="E1145" s="146"/>
      <c r="F1145" s="154">
        <v>240</v>
      </c>
      <c r="G1145" s="154"/>
      <c r="H1145" s="154">
        <v>120</v>
      </c>
      <c r="I1145" s="154">
        <v>120</v>
      </c>
      <c r="J1145" s="154"/>
    </row>
    <row r="1146" spans="1:10">
      <c r="A1146" s="152">
        <v>486</v>
      </c>
      <c r="B1146" s="149" t="s">
        <v>1381</v>
      </c>
      <c r="C1146" s="114" t="s">
        <v>1382</v>
      </c>
      <c r="D1146" s="149" t="s">
        <v>1039</v>
      </c>
      <c r="E1146" s="146"/>
      <c r="F1146" s="154">
        <v>120</v>
      </c>
      <c r="G1146" s="154"/>
      <c r="H1146" s="154">
        <v>60</v>
      </c>
      <c r="I1146" s="154">
        <v>60</v>
      </c>
      <c r="J1146" s="154"/>
    </row>
    <row r="1147" spans="1:10">
      <c r="A1147" s="152">
        <v>487</v>
      </c>
      <c r="B1147" s="149" t="s">
        <v>1381</v>
      </c>
      <c r="C1147" s="114" t="s">
        <v>1383</v>
      </c>
      <c r="D1147" s="149" t="s">
        <v>1039</v>
      </c>
      <c r="E1147" s="146"/>
      <c r="F1147" s="154">
        <v>120</v>
      </c>
      <c r="G1147" s="154"/>
      <c r="H1147" s="154">
        <v>60</v>
      </c>
      <c r="I1147" s="154">
        <v>60</v>
      </c>
      <c r="J1147" s="154"/>
    </row>
    <row r="1148" spans="1:10">
      <c r="A1148" s="152">
        <v>488</v>
      </c>
      <c r="B1148" s="149" t="s">
        <v>1381</v>
      </c>
      <c r="C1148" s="114" t="s">
        <v>1384</v>
      </c>
      <c r="D1148" s="149" t="s">
        <v>1039</v>
      </c>
      <c r="E1148" s="146"/>
      <c r="F1148" s="154">
        <v>60</v>
      </c>
      <c r="G1148" s="154"/>
      <c r="H1148" s="154">
        <v>30</v>
      </c>
      <c r="I1148" s="154">
        <v>30</v>
      </c>
      <c r="J1148" s="154"/>
    </row>
    <row r="1149" spans="1:10">
      <c r="A1149" s="152">
        <v>489</v>
      </c>
      <c r="B1149" s="149" t="s">
        <v>1381</v>
      </c>
      <c r="C1149" s="114" t="s">
        <v>1385</v>
      </c>
      <c r="D1149" s="149" t="s">
        <v>1039</v>
      </c>
      <c r="E1149" s="146"/>
      <c r="F1149" s="154">
        <v>60</v>
      </c>
      <c r="G1149" s="154"/>
      <c r="H1149" s="154">
        <v>30</v>
      </c>
      <c r="I1149" s="154">
        <v>30</v>
      </c>
      <c r="J1149" s="154"/>
    </row>
    <row r="1150" spans="1:10">
      <c r="A1150" s="152">
        <v>490</v>
      </c>
      <c r="B1150" s="149" t="s">
        <v>1386</v>
      </c>
      <c r="C1150" s="114">
        <v>3974823</v>
      </c>
      <c r="D1150" s="149" t="s">
        <v>1039</v>
      </c>
      <c r="E1150" s="146"/>
      <c r="F1150" s="154">
        <v>5</v>
      </c>
      <c r="G1150" s="154"/>
      <c r="H1150" s="154">
        <v>3</v>
      </c>
      <c r="I1150" s="154">
        <v>2</v>
      </c>
      <c r="J1150" s="154"/>
    </row>
    <row r="1151" spans="1:10">
      <c r="A1151" s="152">
        <v>491</v>
      </c>
      <c r="B1151" s="149" t="s">
        <v>1387</v>
      </c>
      <c r="C1151" s="131" t="s">
        <v>1388</v>
      </c>
      <c r="D1151" s="149" t="s">
        <v>1039</v>
      </c>
      <c r="E1151" s="146"/>
      <c r="F1151" s="154">
        <v>4</v>
      </c>
      <c r="G1151" s="154"/>
      <c r="H1151" s="154">
        <v>1</v>
      </c>
      <c r="I1151" s="154">
        <v>1</v>
      </c>
      <c r="J1151" s="154"/>
    </row>
    <row r="1152" spans="1:10">
      <c r="A1152" s="152">
        <v>492</v>
      </c>
      <c r="B1152" s="149" t="s">
        <v>1389</v>
      </c>
      <c r="C1152" s="114">
        <v>3910739</v>
      </c>
      <c r="D1152" s="149" t="s">
        <v>1039</v>
      </c>
      <c r="E1152" s="146"/>
      <c r="F1152" s="154">
        <v>2</v>
      </c>
      <c r="G1152" s="154"/>
      <c r="H1152" s="154">
        <v>2</v>
      </c>
      <c r="I1152" s="154"/>
      <c r="J1152" s="154"/>
    </row>
    <row r="1153" spans="1:10">
      <c r="A1153" s="152">
        <v>493</v>
      </c>
      <c r="B1153" s="149" t="s">
        <v>1390</v>
      </c>
      <c r="C1153" s="114">
        <v>4988594</v>
      </c>
      <c r="D1153" s="149" t="s">
        <v>1039</v>
      </c>
      <c r="E1153" s="146"/>
      <c r="F1153" s="154">
        <v>1</v>
      </c>
      <c r="G1153" s="154"/>
      <c r="H1153" s="154">
        <v>1</v>
      </c>
      <c r="I1153" s="154"/>
      <c r="J1153" s="154"/>
    </row>
    <row r="1154" spans="1:10">
      <c r="A1154" s="152">
        <v>494</v>
      </c>
      <c r="B1154" s="149" t="s">
        <v>1391</v>
      </c>
      <c r="C1154" s="114">
        <v>3975818</v>
      </c>
      <c r="D1154" s="149" t="s">
        <v>1039</v>
      </c>
      <c r="E1154" s="146"/>
      <c r="F1154" s="154">
        <v>2</v>
      </c>
      <c r="G1154" s="154"/>
      <c r="H1154" s="154">
        <v>1</v>
      </c>
      <c r="I1154" s="154">
        <v>1</v>
      </c>
      <c r="J1154" s="154"/>
    </row>
    <row r="1155" spans="1:10">
      <c r="A1155" s="152">
        <v>495</v>
      </c>
      <c r="B1155" s="149" t="s">
        <v>1392</v>
      </c>
      <c r="C1155" s="114">
        <v>2830559</v>
      </c>
      <c r="D1155" s="149" t="s">
        <v>1039</v>
      </c>
      <c r="E1155" s="146"/>
      <c r="F1155" s="154">
        <v>0</v>
      </c>
      <c r="G1155" s="154"/>
      <c r="H1155" s="154">
        <v>3</v>
      </c>
      <c r="I1155" s="154">
        <v>3</v>
      </c>
      <c r="J1155" s="154"/>
    </row>
    <row r="1156" spans="1:10">
      <c r="A1156" s="152">
        <v>496</v>
      </c>
      <c r="B1156" s="149" t="s">
        <v>1393</v>
      </c>
      <c r="C1156" s="114">
        <v>3974127</v>
      </c>
      <c r="D1156" s="149" t="s">
        <v>1039</v>
      </c>
      <c r="E1156" s="146"/>
      <c r="F1156" s="154">
        <v>0</v>
      </c>
      <c r="G1156" s="154"/>
      <c r="H1156" s="154">
        <v>3</v>
      </c>
      <c r="I1156" s="154">
        <v>3</v>
      </c>
      <c r="J1156" s="154"/>
    </row>
    <row r="1157" spans="1:10">
      <c r="A1157" s="152">
        <v>497</v>
      </c>
      <c r="B1157" s="149" t="s">
        <v>1394</v>
      </c>
      <c r="C1157" s="114">
        <v>4921776</v>
      </c>
      <c r="D1157" s="149" t="s">
        <v>1039</v>
      </c>
      <c r="E1157" s="146"/>
      <c r="F1157" s="154">
        <v>0</v>
      </c>
      <c r="G1157" s="154"/>
      <c r="H1157" s="154">
        <v>1</v>
      </c>
      <c r="I1157" s="154"/>
      <c r="J1157" s="154"/>
    </row>
    <row r="1158" spans="1:10">
      <c r="A1158" s="152">
        <v>498</v>
      </c>
      <c r="B1158" s="149" t="s">
        <v>1395</v>
      </c>
      <c r="C1158" s="114">
        <v>4932210</v>
      </c>
      <c r="D1158" s="149" t="s">
        <v>1039</v>
      </c>
      <c r="E1158" s="146"/>
      <c r="F1158" s="154">
        <v>1</v>
      </c>
      <c r="G1158" s="154"/>
      <c r="H1158" s="154">
        <v>1</v>
      </c>
      <c r="I1158" s="154"/>
      <c r="J1158" s="154"/>
    </row>
    <row r="1159" spans="1:10">
      <c r="A1159" s="152">
        <v>499</v>
      </c>
      <c r="B1159" s="149" t="s">
        <v>1263</v>
      </c>
      <c r="C1159" s="114">
        <v>5263262</v>
      </c>
      <c r="D1159" s="149" t="s">
        <v>1039</v>
      </c>
      <c r="E1159" s="146"/>
      <c r="F1159" s="154">
        <v>0</v>
      </c>
      <c r="G1159" s="154"/>
      <c r="H1159" s="154">
        <v>6</v>
      </c>
      <c r="I1159" s="154">
        <v>6</v>
      </c>
      <c r="J1159" s="154"/>
    </row>
    <row r="1160" spans="1:10">
      <c r="A1160" s="152">
        <v>500</v>
      </c>
      <c r="B1160" s="149" t="s">
        <v>1396</v>
      </c>
      <c r="C1160" s="114">
        <v>4038597</v>
      </c>
      <c r="D1160" s="149" t="s">
        <v>1039</v>
      </c>
      <c r="E1160" s="146"/>
      <c r="F1160" s="154">
        <v>1</v>
      </c>
      <c r="G1160" s="154"/>
      <c r="H1160" s="154">
        <v>1</v>
      </c>
      <c r="I1160" s="154">
        <v>1</v>
      </c>
      <c r="J1160" s="154"/>
    </row>
    <row r="1161" spans="1:10">
      <c r="A1161" s="152">
        <v>501</v>
      </c>
      <c r="B1161" s="149" t="s">
        <v>1397</v>
      </c>
      <c r="C1161" s="114">
        <v>3965281</v>
      </c>
      <c r="D1161" s="149" t="s">
        <v>1039</v>
      </c>
      <c r="E1161" s="146"/>
      <c r="F1161" s="154">
        <v>2</v>
      </c>
      <c r="G1161" s="154"/>
      <c r="H1161" s="154">
        <v>1</v>
      </c>
      <c r="I1161" s="154">
        <v>1</v>
      </c>
      <c r="J1161" s="154"/>
    </row>
    <row r="1162" spans="1:10">
      <c r="A1162" s="152">
        <v>502</v>
      </c>
      <c r="B1162" s="149" t="s">
        <v>1398</v>
      </c>
      <c r="C1162" s="114">
        <v>5266422</v>
      </c>
      <c r="D1162" s="149" t="s">
        <v>1039</v>
      </c>
      <c r="E1162" s="146"/>
      <c r="F1162" s="154">
        <v>0</v>
      </c>
      <c r="G1162" s="154"/>
      <c r="H1162" s="154">
        <v>24</v>
      </c>
      <c r="I1162" s="154"/>
      <c r="J1162" s="154"/>
    </row>
    <row r="1163" spans="1:10">
      <c r="A1163" s="152">
        <v>503</v>
      </c>
      <c r="B1163" s="149" t="s">
        <v>1399</v>
      </c>
      <c r="C1163" s="114">
        <v>3289952</v>
      </c>
      <c r="D1163" s="149" t="s">
        <v>1039</v>
      </c>
      <c r="E1163" s="146"/>
      <c r="F1163" s="154">
        <v>0</v>
      </c>
      <c r="G1163" s="154"/>
      <c r="H1163" s="154">
        <v>10</v>
      </c>
      <c r="I1163" s="154">
        <v>10</v>
      </c>
      <c r="J1163" s="154"/>
    </row>
    <row r="1164" spans="1:10">
      <c r="A1164" s="152">
        <v>504</v>
      </c>
      <c r="B1164" s="149" t="s">
        <v>1400</v>
      </c>
      <c r="C1164" s="114">
        <v>3976834</v>
      </c>
      <c r="D1164" s="149" t="s">
        <v>1039</v>
      </c>
      <c r="E1164" s="146"/>
      <c r="F1164" s="154">
        <v>0</v>
      </c>
      <c r="G1164" s="154"/>
      <c r="H1164" s="154">
        <v>1</v>
      </c>
      <c r="I1164" s="154">
        <v>1</v>
      </c>
      <c r="J1164" s="154"/>
    </row>
    <row r="1165" spans="1:10">
      <c r="A1165" s="152">
        <v>505</v>
      </c>
      <c r="B1165" s="149" t="s">
        <v>1401</v>
      </c>
      <c r="C1165" s="114">
        <v>3800984</v>
      </c>
      <c r="D1165" s="149" t="s">
        <v>1039</v>
      </c>
      <c r="E1165" s="146"/>
      <c r="F1165" s="154">
        <v>0</v>
      </c>
      <c r="G1165" s="154"/>
      <c r="H1165" s="154">
        <v>2</v>
      </c>
      <c r="I1165" s="154">
        <v>2</v>
      </c>
      <c r="J1165" s="154"/>
    </row>
    <row r="1166" spans="1:10">
      <c r="A1166" s="152">
        <v>506</v>
      </c>
      <c r="B1166" s="149" t="s">
        <v>1402</v>
      </c>
      <c r="C1166" s="114">
        <v>4955229</v>
      </c>
      <c r="D1166" s="149" t="s">
        <v>1039</v>
      </c>
      <c r="E1166" s="146"/>
      <c r="F1166" s="154">
        <v>3</v>
      </c>
      <c r="G1166" s="154"/>
      <c r="H1166" s="154">
        <v>1</v>
      </c>
      <c r="I1166" s="154"/>
      <c r="J1166" s="154"/>
    </row>
    <row r="1167" spans="1:10">
      <c r="A1167" s="152">
        <v>507</v>
      </c>
      <c r="B1167" s="149" t="s">
        <v>1403</v>
      </c>
      <c r="C1167" s="114">
        <v>4955230</v>
      </c>
      <c r="D1167" s="149" t="s">
        <v>1039</v>
      </c>
      <c r="E1167" s="146"/>
      <c r="F1167" s="154">
        <v>3</v>
      </c>
      <c r="G1167" s="154"/>
      <c r="H1167" s="154">
        <v>1</v>
      </c>
      <c r="I1167" s="154"/>
      <c r="J1167" s="154"/>
    </row>
    <row r="1168" spans="1:10">
      <c r="A1168" s="152">
        <v>508</v>
      </c>
      <c r="B1168" s="149" t="s">
        <v>1404</v>
      </c>
      <c r="C1168" s="114">
        <v>3357480</v>
      </c>
      <c r="D1168" s="149" t="s">
        <v>1039</v>
      </c>
      <c r="E1168" s="146"/>
      <c r="F1168" s="154">
        <v>4</v>
      </c>
      <c r="G1168" s="154"/>
      <c r="H1168" s="154"/>
      <c r="I1168" s="154"/>
      <c r="J1168" s="154"/>
    </row>
    <row r="1169" spans="1:10">
      <c r="A1169" s="152">
        <v>509</v>
      </c>
      <c r="B1169" s="149" t="s">
        <v>1285</v>
      </c>
      <c r="C1169" s="114">
        <v>3968164</v>
      </c>
      <c r="D1169" s="149" t="s">
        <v>1039</v>
      </c>
      <c r="E1169" s="146"/>
      <c r="F1169" s="154">
        <v>1</v>
      </c>
      <c r="G1169" s="154"/>
      <c r="H1169" s="154"/>
      <c r="I1169" s="154"/>
      <c r="J1169" s="154"/>
    </row>
    <row r="1170" spans="1:10">
      <c r="A1170" s="152">
        <v>510</v>
      </c>
      <c r="B1170" s="149" t="s">
        <v>1405</v>
      </c>
      <c r="C1170" s="114">
        <v>3977785</v>
      </c>
      <c r="D1170" s="149" t="s">
        <v>1039</v>
      </c>
      <c r="E1170" s="146"/>
      <c r="F1170" s="154">
        <v>2</v>
      </c>
      <c r="G1170" s="154"/>
      <c r="H1170" s="154"/>
      <c r="I1170" s="154"/>
      <c r="J1170" s="154"/>
    </row>
    <row r="1171" spans="1:10">
      <c r="A1171" s="152">
        <v>511</v>
      </c>
      <c r="B1171" s="149" t="s">
        <v>1406</v>
      </c>
      <c r="C1171" s="114">
        <v>4928863</v>
      </c>
      <c r="D1171" s="149" t="s">
        <v>1039</v>
      </c>
      <c r="E1171" s="146"/>
      <c r="F1171" s="154">
        <v>2</v>
      </c>
      <c r="G1171" s="154"/>
      <c r="H1171" s="154"/>
      <c r="I1171" s="154"/>
      <c r="J1171" s="154"/>
    </row>
    <row r="1172" spans="1:10">
      <c r="A1172" s="152">
        <v>512</v>
      </c>
      <c r="B1172" s="149" t="s">
        <v>1406</v>
      </c>
      <c r="C1172" s="114">
        <v>4928864</v>
      </c>
      <c r="D1172" s="149" t="s">
        <v>1039</v>
      </c>
      <c r="E1172" s="146"/>
      <c r="F1172" s="154">
        <v>2</v>
      </c>
      <c r="G1172" s="154"/>
      <c r="H1172" s="154"/>
      <c r="I1172" s="154"/>
      <c r="J1172" s="154"/>
    </row>
    <row r="1173" spans="1:10">
      <c r="A1173" s="152">
        <v>513</v>
      </c>
      <c r="B1173" s="149" t="s">
        <v>1407</v>
      </c>
      <c r="C1173" s="114">
        <v>4955160</v>
      </c>
      <c r="D1173" s="149" t="s">
        <v>1039</v>
      </c>
      <c r="E1173" s="146"/>
      <c r="F1173" s="154">
        <v>24</v>
      </c>
      <c r="G1173" s="154"/>
      <c r="H1173" s="154"/>
      <c r="I1173" s="154"/>
      <c r="J1173" s="154"/>
    </row>
    <row r="1174" spans="1:10">
      <c r="A1174" s="152">
        <v>514</v>
      </c>
      <c r="B1174" s="149" t="s">
        <v>1408</v>
      </c>
      <c r="C1174" s="114">
        <v>3969562</v>
      </c>
      <c r="D1174" s="149" t="s">
        <v>1039</v>
      </c>
      <c r="E1174" s="146"/>
      <c r="F1174" s="154">
        <v>24</v>
      </c>
      <c r="G1174" s="154"/>
      <c r="H1174" s="154"/>
      <c r="I1174" s="154"/>
      <c r="J1174" s="154"/>
    </row>
    <row r="1175" spans="1:10">
      <c r="A1175" s="152">
        <v>515</v>
      </c>
      <c r="B1175" s="149" t="s">
        <v>1409</v>
      </c>
      <c r="C1175" s="114">
        <v>4893693</v>
      </c>
      <c r="D1175" s="149" t="s">
        <v>1039</v>
      </c>
      <c r="E1175" s="146"/>
      <c r="F1175" s="154">
        <v>24</v>
      </c>
      <c r="G1175" s="154"/>
      <c r="H1175" s="154"/>
      <c r="I1175" s="154"/>
      <c r="J1175" s="154"/>
    </row>
    <row r="1176" spans="1:10">
      <c r="A1176" s="152">
        <v>516</v>
      </c>
      <c r="B1176" s="149" t="s">
        <v>1410</v>
      </c>
      <c r="C1176" s="114">
        <v>4891178</v>
      </c>
      <c r="D1176" s="149" t="s">
        <v>1039</v>
      </c>
      <c r="E1176" s="146"/>
      <c r="F1176" s="154">
        <v>24</v>
      </c>
      <c r="G1176" s="154"/>
      <c r="H1176" s="154"/>
      <c r="I1176" s="154"/>
      <c r="J1176" s="154"/>
    </row>
    <row r="1177" spans="1:10">
      <c r="A1177" s="152">
        <v>517</v>
      </c>
      <c r="B1177" s="149" t="s">
        <v>1284</v>
      </c>
      <c r="C1177" s="114">
        <v>3954100</v>
      </c>
      <c r="D1177" s="149" t="s">
        <v>1039</v>
      </c>
      <c r="E1177" s="146"/>
      <c r="F1177" s="154">
        <v>1</v>
      </c>
      <c r="G1177" s="154"/>
      <c r="H1177" s="154"/>
      <c r="I1177" s="154"/>
      <c r="J1177" s="154"/>
    </row>
    <row r="1178" spans="1:10">
      <c r="A1178" s="152">
        <v>518</v>
      </c>
      <c r="B1178" s="149" t="s">
        <v>1411</v>
      </c>
      <c r="C1178" s="114">
        <v>3802967</v>
      </c>
      <c r="D1178" s="149" t="s">
        <v>1039</v>
      </c>
      <c r="E1178" s="146"/>
      <c r="F1178" s="154">
        <v>12</v>
      </c>
      <c r="G1178" s="154"/>
      <c r="H1178" s="154"/>
      <c r="I1178" s="154"/>
      <c r="J1178" s="154"/>
    </row>
    <row r="1179" spans="1:10">
      <c r="A1179" s="152">
        <v>519</v>
      </c>
      <c r="B1179" s="149" t="s">
        <v>1412</v>
      </c>
      <c r="C1179" s="114">
        <v>3802924</v>
      </c>
      <c r="D1179" s="149" t="s">
        <v>1039</v>
      </c>
      <c r="E1179" s="146"/>
      <c r="F1179" s="154">
        <v>12</v>
      </c>
      <c r="G1179" s="154"/>
      <c r="H1179" s="154"/>
      <c r="I1179" s="154"/>
      <c r="J1179" s="154"/>
    </row>
    <row r="1180" spans="1:10">
      <c r="A1180" s="152">
        <v>520</v>
      </c>
      <c r="B1180" s="149" t="s">
        <v>1288</v>
      </c>
      <c r="C1180" s="114">
        <v>2872394</v>
      </c>
      <c r="D1180" s="149" t="s">
        <v>1039</v>
      </c>
      <c r="E1180" s="146"/>
      <c r="F1180" s="154">
        <v>12</v>
      </c>
      <c r="G1180" s="154"/>
      <c r="H1180" s="154"/>
      <c r="I1180" s="154"/>
      <c r="J1180" s="154"/>
    </row>
    <row r="1181" spans="1:10">
      <c r="A1181" s="152">
        <v>521</v>
      </c>
      <c r="B1181" s="149" t="s">
        <v>1413</v>
      </c>
      <c r="C1181" s="114">
        <v>4939039</v>
      </c>
      <c r="D1181" s="149" t="s">
        <v>1039</v>
      </c>
      <c r="E1181" s="146"/>
      <c r="F1181" s="154">
        <v>2</v>
      </c>
      <c r="G1181" s="154"/>
      <c r="H1181" s="154"/>
      <c r="I1181" s="154"/>
      <c r="J1181" s="154"/>
    </row>
    <row r="1182" spans="1:10">
      <c r="A1182" s="152">
        <v>522</v>
      </c>
      <c r="B1182" s="149" t="s">
        <v>1414</v>
      </c>
      <c r="C1182" s="114">
        <v>3287699</v>
      </c>
      <c r="D1182" s="149" t="s">
        <v>1039</v>
      </c>
      <c r="E1182" s="146"/>
      <c r="F1182" s="154">
        <v>6</v>
      </c>
      <c r="G1182" s="154"/>
      <c r="H1182" s="154"/>
      <c r="I1182" s="154"/>
      <c r="J1182" s="154"/>
    </row>
    <row r="1183" spans="1:10">
      <c r="A1183" s="152">
        <v>523</v>
      </c>
      <c r="B1183" s="149" t="s">
        <v>1261</v>
      </c>
      <c r="C1183" s="114">
        <v>3971544</v>
      </c>
      <c r="D1183" s="149" t="s">
        <v>1039</v>
      </c>
      <c r="E1183" s="146"/>
      <c r="F1183" s="154">
        <v>4</v>
      </c>
      <c r="G1183" s="154"/>
      <c r="H1183" s="154"/>
      <c r="I1183" s="154"/>
      <c r="J1183" s="154"/>
    </row>
    <row r="1184" spans="1:10" ht="15" customHeight="1">
      <c r="A1184" s="241" t="s">
        <v>1415</v>
      </c>
      <c r="B1184" s="242"/>
      <c r="C1184" s="242"/>
      <c r="D1184" s="242"/>
      <c r="E1184" s="242"/>
      <c r="F1184" s="242"/>
      <c r="G1184" s="242"/>
      <c r="H1184" s="242"/>
      <c r="I1184" s="242"/>
      <c r="J1184" s="242"/>
    </row>
    <row r="1185" spans="1:10">
      <c r="A1185" s="152">
        <v>524</v>
      </c>
      <c r="B1185" s="149" t="s">
        <v>1416</v>
      </c>
      <c r="C1185" s="149" t="s">
        <v>1417</v>
      </c>
      <c r="D1185" s="149" t="s">
        <v>1039</v>
      </c>
      <c r="E1185" s="146"/>
      <c r="F1185" s="154">
        <v>5</v>
      </c>
      <c r="G1185" s="154"/>
      <c r="H1185" s="154">
        <v>3</v>
      </c>
      <c r="I1185" s="154">
        <v>2</v>
      </c>
      <c r="J1185" s="154">
        <v>0</v>
      </c>
    </row>
    <row r="1186" spans="1:10">
      <c r="A1186" s="152">
        <v>525</v>
      </c>
      <c r="B1186" s="149" t="s">
        <v>1418</v>
      </c>
      <c r="C1186" s="131">
        <v>64700136</v>
      </c>
      <c r="D1186" s="149" t="s">
        <v>1039</v>
      </c>
      <c r="E1186" s="146"/>
      <c r="F1186" s="154">
        <v>0</v>
      </c>
      <c r="G1186" s="154"/>
      <c r="H1186" s="154">
        <v>3</v>
      </c>
      <c r="I1186" s="154">
        <v>2</v>
      </c>
      <c r="J1186" s="154"/>
    </row>
    <row r="1187" spans="1:10">
      <c r="A1187" s="152">
        <v>526</v>
      </c>
      <c r="B1187" s="149" t="s">
        <v>1150</v>
      </c>
      <c r="C1187" s="149">
        <v>64700104</v>
      </c>
      <c r="D1187" s="149" t="s">
        <v>1039</v>
      </c>
      <c r="E1187" s="146"/>
      <c r="F1187" s="154">
        <v>90</v>
      </c>
      <c r="G1187" s="154"/>
      <c r="H1187" s="154">
        <v>30</v>
      </c>
      <c r="I1187" s="154">
        <v>30</v>
      </c>
      <c r="J1187" s="154"/>
    </row>
    <row r="1188" spans="1:10">
      <c r="A1188" s="152">
        <v>527</v>
      </c>
      <c r="B1188" s="149" t="s">
        <v>1419</v>
      </c>
      <c r="C1188" s="149">
        <v>64700106</v>
      </c>
      <c r="D1188" s="149" t="s">
        <v>1039</v>
      </c>
      <c r="E1188" s="146"/>
      <c r="F1188" s="154">
        <v>90</v>
      </c>
      <c r="G1188" s="154"/>
      <c r="H1188" s="154">
        <v>30</v>
      </c>
      <c r="I1188" s="154">
        <v>30</v>
      </c>
      <c r="J1188" s="154"/>
    </row>
    <row r="1189" spans="1:10">
      <c r="A1189" s="152">
        <v>528</v>
      </c>
      <c r="B1189" s="160" t="s">
        <v>1420</v>
      </c>
      <c r="C1189" s="131">
        <v>64700107</v>
      </c>
      <c r="D1189" s="149" t="s">
        <v>1039</v>
      </c>
      <c r="E1189" s="146"/>
      <c r="F1189" s="154">
        <v>800</v>
      </c>
      <c r="G1189" s="154"/>
      <c r="H1189" s="154">
        <v>500</v>
      </c>
      <c r="I1189" s="154">
        <v>500</v>
      </c>
      <c r="J1189" s="154"/>
    </row>
    <row r="1190" spans="1:10">
      <c r="A1190" s="152">
        <v>529</v>
      </c>
      <c r="B1190" s="149" t="s">
        <v>1068</v>
      </c>
      <c r="C1190" s="149">
        <v>64700108</v>
      </c>
      <c r="D1190" s="149" t="s">
        <v>1039</v>
      </c>
      <c r="E1190" s="146"/>
      <c r="F1190" s="154">
        <v>90</v>
      </c>
      <c r="G1190" s="154"/>
      <c r="H1190" s="154">
        <v>60</v>
      </c>
      <c r="I1190" s="154">
        <v>60</v>
      </c>
      <c r="J1190" s="154"/>
    </row>
    <row r="1191" spans="1:10">
      <c r="A1191" s="152">
        <v>530</v>
      </c>
      <c r="B1191" s="149" t="s">
        <v>1421</v>
      </c>
      <c r="C1191" s="131">
        <v>63400188</v>
      </c>
      <c r="D1191" s="149" t="s">
        <v>1039</v>
      </c>
      <c r="E1191" s="146"/>
      <c r="F1191" s="154">
        <v>500</v>
      </c>
      <c r="G1191" s="154"/>
      <c r="H1191" s="154">
        <v>150</v>
      </c>
      <c r="I1191" s="154">
        <v>150</v>
      </c>
      <c r="J1191" s="154"/>
    </row>
    <row r="1192" spans="1:10">
      <c r="A1192" s="152">
        <v>531</v>
      </c>
      <c r="B1192" s="149" t="s">
        <v>1422</v>
      </c>
      <c r="C1192" s="131">
        <v>63400189</v>
      </c>
      <c r="D1192" s="149" t="s">
        <v>1039</v>
      </c>
      <c r="E1192" s="146"/>
      <c r="F1192" s="154">
        <v>500</v>
      </c>
      <c r="G1192" s="154"/>
      <c r="H1192" s="154">
        <v>150</v>
      </c>
      <c r="I1192" s="154">
        <v>150</v>
      </c>
      <c r="J1192" s="154"/>
    </row>
    <row r="1193" spans="1:10">
      <c r="A1193" s="152">
        <v>532</v>
      </c>
      <c r="B1193" s="149" t="s">
        <v>1422</v>
      </c>
      <c r="C1193" s="131">
        <v>63400190</v>
      </c>
      <c r="D1193" s="149" t="s">
        <v>1039</v>
      </c>
      <c r="E1193" s="146"/>
      <c r="F1193" s="154">
        <v>500</v>
      </c>
      <c r="G1193" s="154"/>
      <c r="H1193" s="154">
        <v>150</v>
      </c>
      <c r="I1193" s="154">
        <v>150</v>
      </c>
      <c r="J1193" s="154"/>
    </row>
    <row r="1194" spans="1:10">
      <c r="A1194" s="152">
        <v>533</v>
      </c>
      <c r="B1194" s="149" t="s">
        <v>1084</v>
      </c>
      <c r="C1194" s="131">
        <v>63400195</v>
      </c>
      <c r="D1194" s="149" t="s">
        <v>1039</v>
      </c>
      <c r="E1194" s="146"/>
      <c r="F1194" s="154">
        <v>900</v>
      </c>
      <c r="G1194" s="154"/>
      <c r="H1194" s="154">
        <v>300</v>
      </c>
      <c r="I1194" s="154">
        <v>300</v>
      </c>
      <c r="J1194" s="154"/>
    </row>
    <row r="1195" spans="1:10">
      <c r="A1195" s="152">
        <v>534</v>
      </c>
      <c r="B1195" s="160" t="s">
        <v>1423</v>
      </c>
      <c r="C1195" s="131">
        <v>80100120</v>
      </c>
      <c r="D1195" s="149" t="s">
        <v>1039</v>
      </c>
      <c r="E1195" s="146"/>
      <c r="F1195" s="154">
        <v>0</v>
      </c>
      <c r="G1195" s="154"/>
      <c r="H1195" s="154">
        <v>30</v>
      </c>
      <c r="I1195" s="154"/>
      <c r="J1195" s="154"/>
    </row>
    <row r="1196" spans="1:10">
      <c r="A1196" s="152">
        <v>535</v>
      </c>
      <c r="B1196" s="160" t="s">
        <v>1423</v>
      </c>
      <c r="C1196" s="131">
        <v>80100119</v>
      </c>
      <c r="D1196" s="149" t="s">
        <v>1039</v>
      </c>
      <c r="E1196" s="146"/>
      <c r="F1196" s="154">
        <v>0</v>
      </c>
      <c r="G1196" s="154"/>
      <c r="H1196" s="154">
        <v>30</v>
      </c>
      <c r="I1196" s="154"/>
      <c r="J1196" s="154"/>
    </row>
    <row r="1197" spans="1:10">
      <c r="A1197" s="152">
        <v>536</v>
      </c>
      <c r="B1197" s="149" t="s">
        <v>1424</v>
      </c>
      <c r="C1197" s="149">
        <v>64700103</v>
      </c>
      <c r="D1197" s="149" t="s">
        <v>1039</v>
      </c>
      <c r="E1197" s="146"/>
      <c r="F1197" s="154">
        <v>300</v>
      </c>
      <c r="G1197" s="154"/>
      <c r="H1197" s="154">
        <v>500</v>
      </c>
      <c r="I1197" s="154">
        <v>500</v>
      </c>
      <c r="J1197" s="154"/>
    </row>
    <row r="1198" spans="1:10">
      <c r="A1198" s="152">
        <v>537</v>
      </c>
      <c r="B1198" s="160" t="s">
        <v>1425</v>
      </c>
      <c r="C1198" s="131">
        <v>64700122</v>
      </c>
      <c r="D1198" s="149" t="s">
        <v>1039</v>
      </c>
      <c r="E1198" s="146"/>
      <c r="F1198" s="154">
        <v>0</v>
      </c>
      <c r="G1198" s="154"/>
      <c r="H1198" s="154">
        <v>30</v>
      </c>
      <c r="I1198" s="154"/>
      <c r="J1198" s="154"/>
    </row>
    <row r="1199" spans="1:10">
      <c r="A1199" s="152">
        <v>538</v>
      </c>
      <c r="B1199" s="160" t="s">
        <v>1286</v>
      </c>
      <c r="C1199" s="131">
        <v>64700123</v>
      </c>
      <c r="D1199" s="149" t="s">
        <v>1039</v>
      </c>
      <c r="E1199" s="146"/>
      <c r="F1199" s="154">
        <f>H1199+I1199+J1199</f>
        <v>9</v>
      </c>
      <c r="G1199" s="154"/>
      <c r="H1199" s="154">
        <v>9</v>
      </c>
      <c r="I1199" s="154"/>
      <c r="J1199" s="154"/>
    </row>
    <row r="1200" spans="1:10">
      <c r="A1200" s="152">
        <v>539</v>
      </c>
      <c r="B1200" s="160" t="s">
        <v>1426</v>
      </c>
      <c r="C1200" s="131">
        <v>64700124</v>
      </c>
      <c r="D1200" s="149" t="s">
        <v>1039</v>
      </c>
      <c r="E1200" s="146"/>
      <c r="F1200" s="154">
        <f>H1200+I1200+J1200</f>
        <v>150</v>
      </c>
      <c r="G1200" s="154"/>
      <c r="H1200" s="154">
        <v>75</v>
      </c>
      <c r="I1200" s="154">
        <v>75</v>
      </c>
      <c r="J1200" s="154"/>
    </row>
    <row r="1201" spans="1:10">
      <c r="A1201" s="152">
        <v>540</v>
      </c>
      <c r="B1201" s="160" t="s">
        <v>1427</v>
      </c>
      <c r="C1201" s="131">
        <v>64700125</v>
      </c>
      <c r="D1201" s="149" t="s">
        <v>1039</v>
      </c>
      <c r="E1201" s="146"/>
      <c r="F1201" s="154">
        <v>6</v>
      </c>
      <c r="G1201" s="154"/>
      <c r="H1201" s="154">
        <v>3</v>
      </c>
      <c r="I1201" s="154">
        <v>2</v>
      </c>
      <c r="J1201" s="154"/>
    </row>
    <row r="1202" spans="1:10">
      <c r="A1202" s="152">
        <v>541</v>
      </c>
      <c r="B1202" s="131" t="s">
        <v>515</v>
      </c>
      <c r="C1202" s="131">
        <v>64700110</v>
      </c>
      <c r="D1202" s="149" t="s">
        <v>1039</v>
      </c>
      <c r="E1202" s="146"/>
      <c r="F1202" s="154">
        <v>48</v>
      </c>
      <c r="G1202" s="154"/>
      <c r="H1202" s="154">
        <v>18</v>
      </c>
      <c r="I1202" s="154">
        <v>18</v>
      </c>
      <c r="J1202" s="154"/>
    </row>
    <row r="1203" spans="1:10">
      <c r="A1203" s="152">
        <v>542</v>
      </c>
      <c r="B1203" s="131" t="s">
        <v>1428</v>
      </c>
      <c r="C1203" s="131">
        <v>64700114</v>
      </c>
      <c r="D1203" s="149" t="s">
        <v>1039</v>
      </c>
      <c r="E1203" s="146"/>
      <c r="F1203" s="154">
        <v>12</v>
      </c>
      <c r="G1203" s="154"/>
      <c r="H1203" s="154">
        <v>9</v>
      </c>
      <c r="I1203" s="154">
        <v>9</v>
      </c>
      <c r="J1203" s="154"/>
    </row>
    <row r="1204" spans="1:10">
      <c r="A1204" s="152">
        <v>543</v>
      </c>
      <c r="B1204" s="131" t="s">
        <v>1429</v>
      </c>
      <c r="C1204" s="131">
        <v>64700130</v>
      </c>
      <c r="D1204" s="149" t="s">
        <v>1039</v>
      </c>
      <c r="E1204" s="146"/>
      <c r="F1204" s="154">
        <v>30</v>
      </c>
      <c r="G1204" s="154"/>
      <c r="H1204" s="154">
        <v>9</v>
      </c>
      <c r="I1204" s="154">
        <v>9</v>
      </c>
      <c r="J1204" s="154"/>
    </row>
    <row r="1205" spans="1:10">
      <c r="A1205" s="152">
        <v>544</v>
      </c>
      <c r="B1205" s="149" t="s">
        <v>1430</v>
      </c>
      <c r="C1205" s="149">
        <v>80649005</v>
      </c>
      <c r="D1205" s="149" t="s">
        <v>1039</v>
      </c>
      <c r="E1205" s="146"/>
      <c r="F1205" s="154">
        <f>H1205+I1205+J1205</f>
        <v>90</v>
      </c>
      <c r="G1205" s="154"/>
      <c r="H1205" s="154">
        <v>45</v>
      </c>
      <c r="I1205" s="154">
        <v>45</v>
      </c>
      <c r="J1205" s="154"/>
    </row>
    <row r="1206" spans="1:10">
      <c r="A1206" s="152">
        <v>545</v>
      </c>
      <c r="B1206" s="160" t="s">
        <v>1431</v>
      </c>
      <c r="C1206" s="131">
        <v>64700105</v>
      </c>
      <c r="D1206" s="149" t="s">
        <v>1039</v>
      </c>
      <c r="E1206" s="146"/>
      <c r="F1206" s="154">
        <f>H1206+I1206+J1206</f>
        <v>60</v>
      </c>
      <c r="G1206" s="154"/>
      <c r="H1206" s="154">
        <v>30</v>
      </c>
      <c r="I1206" s="154">
        <v>30</v>
      </c>
      <c r="J1206" s="154"/>
    </row>
    <row r="1207" spans="1:10">
      <c r="A1207" s="152">
        <v>546</v>
      </c>
      <c r="B1207" s="149" t="s">
        <v>1075</v>
      </c>
      <c r="C1207" s="131">
        <v>64700126</v>
      </c>
      <c r="D1207" s="149" t="s">
        <v>1039</v>
      </c>
      <c r="E1207" s="146"/>
      <c r="F1207" s="154">
        <v>2</v>
      </c>
      <c r="G1207" s="154"/>
      <c r="H1207" s="154">
        <v>3</v>
      </c>
      <c r="I1207" s="154"/>
      <c r="J1207" s="154"/>
    </row>
    <row r="1208" spans="1:10">
      <c r="A1208" s="152">
        <v>547</v>
      </c>
      <c r="B1208" s="149" t="s">
        <v>507</v>
      </c>
      <c r="C1208" s="149">
        <v>63200113</v>
      </c>
      <c r="D1208" s="149" t="s">
        <v>1039</v>
      </c>
      <c r="E1208" s="146"/>
      <c r="F1208" s="154">
        <v>40</v>
      </c>
      <c r="G1208" s="154"/>
      <c r="H1208" s="154">
        <v>18</v>
      </c>
      <c r="I1208" s="154">
        <v>18</v>
      </c>
      <c r="J1208" s="154"/>
    </row>
    <row r="1209" spans="1:10">
      <c r="A1209" s="152">
        <v>548</v>
      </c>
      <c r="B1209" s="131" t="s">
        <v>507</v>
      </c>
      <c r="C1209" s="131" t="s">
        <v>1432</v>
      </c>
      <c r="D1209" s="149" t="s">
        <v>1039</v>
      </c>
      <c r="E1209" s="146"/>
      <c r="F1209" s="154">
        <v>40</v>
      </c>
      <c r="G1209" s="154"/>
      <c r="H1209" s="154">
        <v>18</v>
      </c>
      <c r="I1209" s="154">
        <v>18</v>
      </c>
      <c r="J1209" s="154"/>
    </row>
    <row r="1210" spans="1:10">
      <c r="A1210" s="152">
        <v>549</v>
      </c>
      <c r="B1210" s="149" t="s">
        <v>585</v>
      </c>
      <c r="C1210" s="114">
        <v>63400191</v>
      </c>
      <c r="D1210" s="149" t="s">
        <v>1039</v>
      </c>
      <c r="E1210" s="146"/>
      <c r="F1210" s="154">
        <v>0</v>
      </c>
      <c r="G1210" s="154"/>
      <c r="H1210" s="154">
        <v>30</v>
      </c>
      <c r="I1210" s="154"/>
      <c r="J1210" s="154"/>
    </row>
    <row r="1211" spans="1:10">
      <c r="A1211" s="152">
        <v>550</v>
      </c>
      <c r="B1211" s="149" t="s">
        <v>585</v>
      </c>
      <c r="C1211" s="114">
        <v>63400192</v>
      </c>
      <c r="D1211" s="149" t="s">
        <v>1039</v>
      </c>
      <c r="E1211" s="146"/>
      <c r="F1211" s="154">
        <v>0</v>
      </c>
      <c r="G1211" s="154"/>
      <c r="H1211" s="154">
        <v>30</v>
      </c>
      <c r="I1211" s="154"/>
      <c r="J1211" s="154"/>
    </row>
    <row r="1212" spans="1:10">
      <c r="A1212" s="152">
        <v>551</v>
      </c>
      <c r="B1212" s="149" t="s">
        <v>1433</v>
      </c>
      <c r="C1212" s="114">
        <v>63400196</v>
      </c>
      <c r="D1212" s="149" t="s">
        <v>1039</v>
      </c>
      <c r="E1212" s="146"/>
      <c r="F1212" s="154">
        <v>40</v>
      </c>
      <c r="G1212" s="154"/>
      <c r="H1212" s="154">
        <v>30</v>
      </c>
      <c r="I1212" s="154"/>
      <c r="J1212" s="154"/>
    </row>
    <row r="1213" spans="1:10">
      <c r="A1213" s="152">
        <v>552</v>
      </c>
      <c r="B1213" s="149" t="s">
        <v>1434</v>
      </c>
      <c r="C1213" s="114">
        <v>64700101</v>
      </c>
      <c r="D1213" s="149" t="s">
        <v>1039</v>
      </c>
      <c r="E1213" s="146"/>
      <c r="F1213" s="154">
        <v>2</v>
      </c>
      <c r="G1213" s="154"/>
      <c r="H1213" s="154">
        <v>2</v>
      </c>
      <c r="I1213" s="154">
        <v>1</v>
      </c>
      <c r="J1213" s="154"/>
    </row>
    <row r="1214" spans="1:10" ht="15" customHeight="1">
      <c r="A1214" s="241" t="s">
        <v>1435</v>
      </c>
      <c r="B1214" s="242"/>
      <c r="C1214" s="242"/>
      <c r="D1214" s="242"/>
      <c r="E1214" s="242"/>
      <c r="F1214" s="242"/>
      <c r="G1214" s="242"/>
      <c r="H1214" s="242"/>
      <c r="I1214" s="242"/>
      <c r="J1214" s="242"/>
    </row>
    <row r="1215" spans="1:10">
      <c r="A1215" s="149">
        <v>553</v>
      </c>
      <c r="B1215" s="171" t="s">
        <v>1436</v>
      </c>
      <c r="C1215" s="171" t="s">
        <v>1437</v>
      </c>
      <c r="D1215" s="149" t="s">
        <v>1039</v>
      </c>
      <c r="E1215" s="146"/>
      <c r="F1215" s="149">
        <v>12</v>
      </c>
      <c r="G1215" s="153"/>
      <c r="H1215" s="153"/>
      <c r="I1215" s="153"/>
      <c r="J1215" s="153"/>
    </row>
    <row r="1216" spans="1:10">
      <c r="A1216" s="149">
        <v>554</v>
      </c>
      <c r="B1216" s="171" t="s">
        <v>1344</v>
      </c>
      <c r="C1216" s="171" t="s">
        <v>1438</v>
      </c>
      <c r="D1216" s="149" t="s">
        <v>1039</v>
      </c>
      <c r="E1216" s="146"/>
      <c r="F1216" s="149">
        <v>12</v>
      </c>
      <c r="G1216" s="153"/>
      <c r="H1216" s="153"/>
      <c r="I1216" s="153"/>
      <c r="J1216" s="153"/>
    </row>
    <row r="1217" spans="1:10">
      <c r="A1217" s="149">
        <v>555</v>
      </c>
      <c r="B1217" s="171" t="s">
        <v>1420</v>
      </c>
      <c r="C1217" s="171" t="s">
        <v>1439</v>
      </c>
      <c r="D1217" s="149" t="s">
        <v>1039</v>
      </c>
      <c r="E1217" s="146"/>
      <c r="F1217" s="149">
        <v>90</v>
      </c>
      <c r="G1217" s="153"/>
      <c r="H1217" s="153"/>
      <c r="I1217" s="153"/>
      <c r="J1217" s="153"/>
    </row>
    <row r="1218" spans="1:10">
      <c r="A1218" s="149">
        <v>556</v>
      </c>
      <c r="B1218" s="171" t="s">
        <v>1440</v>
      </c>
      <c r="C1218" s="171" t="s">
        <v>1441</v>
      </c>
      <c r="D1218" s="149" t="s">
        <v>1039</v>
      </c>
      <c r="E1218" s="146"/>
      <c r="F1218" s="149">
        <v>90</v>
      </c>
      <c r="G1218" s="153"/>
      <c r="H1218" s="153"/>
      <c r="I1218" s="153"/>
      <c r="J1218" s="153"/>
    </row>
    <row r="1219" spans="1:10">
      <c r="A1219" s="149">
        <v>557</v>
      </c>
      <c r="B1219" s="171" t="s">
        <v>1344</v>
      </c>
      <c r="C1219" s="171" t="s">
        <v>1442</v>
      </c>
      <c r="D1219" s="149" t="s">
        <v>1039</v>
      </c>
      <c r="E1219" s="146"/>
      <c r="F1219" s="149">
        <v>12</v>
      </c>
      <c r="G1219" s="153"/>
      <c r="H1219" s="153"/>
      <c r="I1219" s="153"/>
      <c r="J1219" s="153"/>
    </row>
    <row r="1220" spans="1:10">
      <c r="A1220" s="149">
        <v>558</v>
      </c>
      <c r="B1220" s="171" t="s">
        <v>585</v>
      </c>
      <c r="C1220" s="171" t="s">
        <v>1443</v>
      </c>
      <c r="D1220" s="149" t="s">
        <v>1039</v>
      </c>
      <c r="E1220" s="146"/>
      <c r="F1220" s="149">
        <v>120</v>
      </c>
      <c r="G1220" s="153"/>
      <c r="H1220" s="153"/>
      <c r="I1220" s="153"/>
      <c r="J1220" s="153"/>
    </row>
    <row r="1221" spans="1:10">
      <c r="A1221" s="149">
        <v>559</v>
      </c>
      <c r="B1221" s="171" t="s">
        <v>585</v>
      </c>
      <c r="C1221" s="171" t="s">
        <v>1444</v>
      </c>
      <c r="D1221" s="149" t="s">
        <v>1039</v>
      </c>
      <c r="E1221" s="146"/>
      <c r="F1221" s="149">
        <v>120</v>
      </c>
      <c r="G1221" s="153"/>
      <c r="H1221" s="153"/>
      <c r="I1221" s="153"/>
      <c r="J1221" s="153"/>
    </row>
    <row r="1222" spans="1:10">
      <c r="A1222" s="149">
        <v>560</v>
      </c>
      <c r="B1222" s="171" t="s">
        <v>1445</v>
      </c>
      <c r="C1222" s="171" t="s">
        <v>1446</v>
      </c>
      <c r="D1222" s="149" t="s">
        <v>1039</v>
      </c>
      <c r="E1222" s="146"/>
      <c r="F1222" s="149">
        <v>12</v>
      </c>
      <c r="G1222" s="153"/>
      <c r="H1222" s="153"/>
      <c r="I1222" s="153"/>
      <c r="J1222" s="153"/>
    </row>
    <row r="1223" spans="1:10">
      <c r="A1223" s="149">
        <v>561</v>
      </c>
      <c r="B1223" s="149" t="s">
        <v>1447</v>
      </c>
      <c r="C1223" s="149" t="s">
        <v>1448</v>
      </c>
      <c r="D1223" s="149" t="s">
        <v>1039</v>
      </c>
      <c r="E1223" s="146"/>
      <c r="F1223" s="149">
        <v>120</v>
      </c>
      <c r="G1223" s="153"/>
      <c r="H1223" s="153"/>
      <c r="I1223" s="153"/>
      <c r="J1223" s="153"/>
    </row>
    <row r="1224" spans="1:10">
      <c r="A1224" s="149">
        <v>562</v>
      </c>
      <c r="B1224" s="149" t="s">
        <v>1449</v>
      </c>
      <c r="C1224" s="149">
        <v>1101176</v>
      </c>
      <c r="D1224" s="149" t="s">
        <v>1039</v>
      </c>
      <c r="E1224" s="146"/>
      <c r="F1224" s="149">
        <v>120</v>
      </c>
      <c r="G1224" s="153"/>
      <c r="H1224" s="153"/>
      <c r="I1224" s="153"/>
      <c r="J1224" s="153"/>
    </row>
    <row r="1225" spans="1:10">
      <c r="A1225" s="149">
        <v>563</v>
      </c>
      <c r="B1225" s="149" t="s">
        <v>1085</v>
      </c>
      <c r="C1225" s="149">
        <v>1284369</v>
      </c>
      <c r="D1225" s="149" t="s">
        <v>1039</v>
      </c>
      <c r="E1225" s="146"/>
      <c r="F1225" s="149">
        <v>120</v>
      </c>
      <c r="G1225" s="153"/>
      <c r="H1225" s="153"/>
      <c r="I1225" s="153"/>
      <c r="J1225" s="153"/>
    </row>
    <row r="1226" spans="1:10">
      <c r="A1226" s="149">
        <v>564</v>
      </c>
      <c r="B1226" s="149" t="s">
        <v>1450</v>
      </c>
      <c r="C1226" s="149">
        <v>5257921</v>
      </c>
      <c r="D1226" s="149" t="s">
        <v>1039</v>
      </c>
      <c r="E1226" s="146"/>
      <c r="F1226" s="149">
        <v>120</v>
      </c>
      <c r="G1226" s="153"/>
      <c r="H1226" s="153"/>
      <c r="I1226" s="153"/>
      <c r="J1226" s="153"/>
    </row>
    <row r="1227" spans="1:10">
      <c r="A1227" s="149">
        <v>565</v>
      </c>
      <c r="B1227" s="149" t="s">
        <v>1449</v>
      </c>
      <c r="C1227" s="149" t="s">
        <v>1451</v>
      </c>
      <c r="D1227" s="149" t="s">
        <v>1039</v>
      </c>
      <c r="E1227" s="146"/>
      <c r="F1227" s="149">
        <v>120</v>
      </c>
      <c r="G1227" s="153"/>
      <c r="H1227" s="153"/>
      <c r="I1227" s="153"/>
      <c r="J1227" s="153"/>
    </row>
    <row r="1228" spans="1:10">
      <c r="A1228" s="149">
        <v>566</v>
      </c>
      <c r="B1228" s="149" t="s">
        <v>1450</v>
      </c>
      <c r="C1228" s="149">
        <v>1177476</v>
      </c>
      <c r="D1228" s="149" t="s">
        <v>1039</v>
      </c>
      <c r="E1228" s="146"/>
      <c r="F1228" s="149">
        <v>120</v>
      </c>
      <c r="G1228" s="153"/>
      <c r="H1228" s="153"/>
      <c r="I1228" s="153"/>
      <c r="J1228" s="153"/>
    </row>
    <row r="1229" spans="1:10">
      <c r="A1229" s="149">
        <v>567</v>
      </c>
      <c r="B1229" s="149" t="s">
        <v>1450</v>
      </c>
      <c r="C1229" s="149">
        <v>1181154</v>
      </c>
      <c r="D1229" s="149" t="s">
        <v>1039</v>
      </c>
      <c r="E1229" s="146"/>
      <c r="F1229" s="149">
        <v>120</v>
      </c>
      <c r="G1229" s="153"/>
      <c r="H1229" s="153"/>
      <c r="I1229" s="153"/>
      <c r="J1229" s="153"/>
    </row>
    <row r="1230" spans="1:10">
      <c r="A1230" s="149">
        <v>568</v>
      </c>
      <c r="B1230" s="149" t="s">
        <v>1452</v>
      </c>
      <c r="C1230" s="149" t="s">
        <v>1453</v>
      </c>
      <c r="D1230" s="149" t="s">
        <v>1039</v>
      </c>
      <c r="E1230" s="146"/>
      <c r="F1230" s="149">
        <v>12</v>
      </c>
      <c r="G1230" s="153"/>
      <c r="H1230" s="153"/>
      <c r="I1230" s="153"/>
      <c r="J1230" s="153"/>
    </row>
    <row r="1231" spans="1:10">
      <c r="A1231" s="149">
        <v>569</v>
      </c>
      <c r="B1231" s="149" t="s">
        <v>1454</v>
      </c>
      <c r="C1231" s="149" t="s">
        <v>1455</v>
      </c>
      <c r="D1231" s="149" t="s">
        <v>1039</v>
      </c>
      <c r="E1231" s="146"/>
      <c r="F1231" s="149">
        <v>4</v>
      </c>
      <c r="G1231" s="153"/>
      <c r="H1231" s="153"/>
      <c r="I1231" s="153"/>
      <c r="J1231" s="153"/>
    </row>
    <row r="1232" spans="1:10">
      <c r="A1232" s="149">
        <v>570</v>
      </c>
      <c r="B1232" s="149" t="s">
        <v>1454</v>
      </c>
      <c r="C1232" s="149" t="s">
        <v>1456</v>
      </c>
      <c r="D1232" s="149" t="s">
        <v>1039</v>
      </c>
      <c r="E1232" s="146"/>
      <c r="F1232" s="149">
        <v>4</v>
      </c>
      <c r="G1232" s="153"/>
      <c r="H1232" s="153"/>
      <c r="I1232" s="153"/>
      <c r="J1232" s="153"/>
    </row>
    <row r="1233" spans="1:10">
      <c r="A1233" s="149">
        <v>571</v>
      </c>
      <c r="B1233" s="149" t="s">
        <v>1068</v>
      </c>
      <c r="C1233" s="149" t="s">
        <v>1457</v>
      </c>
      <c r="D1233" s="149" t="s">
        <v>1039</v>
      </c>
      <c r="E1233" s="146"/>
      <c r="F1233" s="149">
        <v>12</v>
      </c>
      <c r="G1233" s="149"/>
      <c r="H1233" s="149"/>
      <c r="I1233" s="149"/>
      <c r="J1233" s="149"/>
    </row>
    <row r="1234" spans="1:10">
      <c r="A1234" s="149">
        <v>572</v>
      </c>
      <c r="B1234" s="149" t="s">
        <v>1285</v>
      </c>
      <c r="C1234" s="149" t="s">
        <v>1458</v>
      </c>
      <c r="D1234" s="149" t="s">
        <v>1039</v>
      </c>
      <c r="E1234" s="146"/>
      <c r="F1234" s="149">
        <v>1</v>
      </c>
      <c r="G1234" s="149"/>
      <c r="H1234" s="149"/>
      <c r="I1234" s="149"/>
      <c r="J1234" s="149"/>
    </row>
    <row r="1235" spans="1:10">
      <c r="A1235" s="149">
        <v>573</v>
      </c>
      <c r="B1235" s="149" t="s">
        <v>1286</v>
      </c>
      <c r="C1235" s="149" t="s">
        <v>1459</v>
      </c>
      <c r="D1235" s="149" t="s">
        <v>1039</v>
      </c>
      <c r="E1235" s="146"/>
      <c r="F1235" s="149">
        <v>3</v>
      </c>
      <c r="G1235" s="149"/>
      <c r="H1235" s="149"/>
      <c r="I1235" s="149"/>
      <c r="J1235" s="149"/>
    </row>
    <row r="1236" spans="1:10">
      <c r="A1236" s="149">
        <v>574</v>
      </c>
      <c r="B1236" s="149" t="s">
        <v>1084</v>
      </c>
      <c r="C1236" s="149" t="s">
        <v>1460</v>
      </c>
      <c r="D1236" s="149" t="s">
        <v>1039</v>
      </c>
      <c r="E1236" s="146"/>
      <c r="F1236" s="149">
        <v>4</v>
      </c>
      <c r="G1236" s="149"/>
      <c r="H1236" s="149"/>
      <c r="I1236" s="149"/>
      <c r="J1236" s="149"/>
    </row>
    <row r="1237" spans="1:10">
      <c r="A1237" s="149">
        <v>575</v>
      </c>
      <c r="B1237" s="149" t="s">
        <v>1197</v>
      </c>
      <c r="C1237" s="149" t="s">
        <v>1461</v>
      </c>
      <c r="D1237" s="149" t="s">
        <v>1039</v>
      </c>
      <c r="E1237" s="146"/>
      <c r="F1237" s="149">
        <v>3</v>
      </c>
      <c r="G1237" s="149"/>
      <c r="H1237" s="149"/>
      <c r="I1237" s="149"/>
      <c r="J1237" s="149"/>
    </row>
    <row r="1238" spans="1:10">
      <c r="A1238" s="149">
        <v>576</v>
      </c>
      <c r="B1238" s="149" t="s">
        <v>1462</v>
      </c>
      <c r="C1238" s="149" t="s">
        <v>1463</v>
      </c>
      <c r="D1238" s="149" t="s">
        <v>1039</v>
      </c>
      <c r="E1238" s="146"/>
      <c r="F1238" s="149">
        <v>2</v>
      </c>
      <c r="G1238" s="149"/>
      <c r="H1238" s="149"/>
      <c r="I1238" s="149"/>
      <c r="J1238" s="149"/>
    </row>
    <row r="1239" spans="1:10" ht="15" customHeight="1">
      <c r="A1239" s="241" t="s">
        <v>1464</v>
      </c>
      <c r="B1239" s="242"/>
      <c r="C1239" s="242"/>
      <c r="D1239" s="242"/>
      <c r="E1239" s="242"/>
      <c r="F1239" s="242"/>
      <c r="G1239" s="242"/>
      <c r="H1239" s="242"/>
      <c r="I1239" s="242"/>
      <c r="J1239" s="242"/>
    </row>
    <row r="1240" spans="1:10">
      <c r="A1240" s="152">
        <v>577</v>
      </c>
      <c r="B1240" s="115" t="s">
        <v>1465</v>
      </c>
      <c r="C1240" s="115" t="s">
        <v>1466</v>
      </c>
      <c r="D1240" s="145" t="s">
        <v>1467</v>
      </c>
      <c r="F1240" s="154">
        <v>4</v>
      </c>
      <c r="G1240" s="154"/>
      <c r="H1240" s="154">
        <v>2</v>
      </c>
      <c r="I1240" s="154">
        <v>2</v>
      </c>
      <c r="J1240" s="154"/>
    </row>
    <row r="1241" spans="1:10" ht="15" customHeight="1">
      <c r="A1241" s="241" t="s">
        <v>1468</v>
      </c>
      <c r="B1241" s="242"/>
      <c r="C1241" s="242"/>
      <c r="D1241" s="242"/>
      <c r="E1241" s="242"/>
      <c r="F1241" s="242"/>
      <c r="G1241" s="242"/>
      <c r="H1241" s="242"/>
      <c r="I1241" s="242"/>
      <c r="J1241" s="242"/>
    </row>
    <row r="1242" spans="1:10">
      <c r="A1242" s="152">
        <v>578</v>
      </c>
      <c r="B1242" s="115" t="s">
        <v>1469</v>
      </c>
      <c r="C1242" s="115" t="s">
        <v>1470</v>
      </c>
      <c r="D1242" s="149" t="s">
        <v>15</v>
      </c>
      <c r="E1242" s="146"/>
      <c r="F1242" s="154">
        <v>8</v>
      </c>
      <c r="G1242" s="154"/>
      <c r="H1242" s="154">
        <v>4</v>
      </c>
      <c r="I1242" s="154">
        <v>4</v>
      </c>
      <c r="J1242" s="154"/>
    </row>
    <row r="1243" spans="1:10">
      <c r="A1243" s="114">
        <v>579</v>
      </c>
      <c r="B1243" s="115" t="s">
        <v>1471</v>
      </c>
      <c r="C1243" s="115" t="s">
        <v>1472</v>
      </c>
      <c r="D1243" s="149" t="s">
        <v>15</v>
      </c>
      <c r="E1243" s="146"/>
      <c r="F1243" s="154">
        <v>16</v>
      </c>
      <c r="G1243" s="154"/>
      <c r="H1243" s="154">
        <v>8</v>
      </c>
      <c r="I1243" s="154">
        <v>8</v>
      </c>
      <c r="J1243" s="154"/>
    </row>
    <row r="1244" spans="1:10">
      <c r="A1244" s="152">
        <v>580</v>
      </c>
      <c r="B1244" s="115" t="s">
        <v>1473</v>
      </c>
      <c r="C1244" s="115" t="s">
        <v>1474</v>
      </c>
      <c r="D1244" s="149" t="s">
        <v>15</v>
      </c>
      <c r="E1244" s="146"/>
      <c r="F1244" s="154">
        <v>1</v>
      </c>
      <c r="G1244" s="154"/>
      <c r="H1244" s="154">
        <v>1</v>
      </c>
      <c r="I1244" s="154"/>
      <c r="J1244" s="154"/>
    </row>
    <row r="1245" spans="1:10">
      <c r="A1245" s="114">
        <v>581</v>
      </c>
      <c r="B1245" s="115" t="s">
        <v>1475</v>
      </c>
      <c r="C1245" s="115" t="s">
        <v>1476</v>
      </c>
      <c r="D1245" s="149" t="s">
        <v>15</v>
      </c>
      <c r="E1245" s="146"/>
      <c r="F1245" s="154">
        <v>1</v>
      </c>
      <c r="G1245" s="154"/>
      <c r="H1245" s="154">
        <v>1</v>
      </c>
      <c r="I1245" s="154"/>
      <c r="J1245" s="154"/>
    </row>
    <row r="1246" spans="1:10">
      <c r="A1246" s="152">
        <v>582</v>
      </c>
      <c r="B1246" s="115" t="s">
        <v>1477</v>
      </c>
      <c r="C1246" s="115" t="s">
        <v>1478</v>
      </c>
      <c r="D1246" s="149" t="s">
        <v>15</v>
      </c>
      <c r="E1246" s="146"/>
      <c r="F1246" s="154">
        <v>1</v>
      </c>
      <c r="G1246" s="154"/>
      <c r="H1246" s="154">
        <v>1</v>
      </c>
      <c r="I1246" s="154"/>
      <c r="J1246" s="154"/>
    </row>
    <row r="1247" spans="1:10" ht="15" customHeight="1">
      <c r="A1247" s="241" t="s">
        <v>1479</v>
      </c>
      <c r="B1247" s="242"/>
      <c r="C1247" s="242"/>
      <c r="D1247" s="242"/>
      <c r="E1247" s="242"/>
      <c r="F1247" s="242"/>
      <c r="G1247" s="242"/>
      <c r="H1247" s="242"/>
      <c r="I1247" s="242"/>
      <c r="J1247" s="242"/>
    </row>
    <row r="1248" spans="1:10">
      <c r="A1248" s="152">
        <v>583</v>
      </c>
      <c r="B1248" s="115" t="s">
        <v>1480</v>
      </c>
      <c r="C1248" s="115" t="s">
        <v>1481</v>
      </c>
      <c r="D1248" s="149" t="s">
        <v>1482</v>
      </c>
      <c r="E1248" s="146"/>
      <c r="F1248" s="154">
        <v>150</v>
      </c>
      <c r="G1248" s="172"/>
      <c r="H1248" s="154">
        <v>150</v>
      </c>
      <c r="I1248" s="172"/>
      <c r="J1248" s="172"/>
    </row>
    <row r="1249" spans="1:10">
      <c r="A1249" s="152">
        <v>584</v>
      </c>
      <c r="B1249" s="115" t="s">
        <v>1480</v>
      </c>
      <c r="C1249" s="115" t="s">
        <v>1483</v>
      </c>
      <c r="D1249" s="149" t="s">
        <v>1482</v>
      </c>
      <c r="E1249" s="146"/>
      <c r="F1249" s="154">
        <v>100</v>
      </c>
      <c r="G1249" s="172"/>
      <c r="H1249" s="154">
        <v>100</v>
      </c>
      <c r="I1249" s="172"/>
      <c r="J1249" s="172"/>
    </row>
    <row r="1250" spans="1:10">
      <c r="A1250" s="152">
        <v>585</v>
      </c>
      <c r="B1250" s="115" t="s">
        <v>1480</v>
      </c>
      <c r="C1250" s="115" t="s">
        <v>1484</v>
      </c>
      <c r="D1250" s="149" t="s">
        <v>1482</v>
      </c>
      <c r="E1250" s="146"/>
      <c r="F1250" s="154">
        <v>100</v>
      </c>
      <c r="G1250" s="172"/>
      <c r="H1250" s="154">
        <v>100</v>
      </c>
      <c r="I1250" s="172"/>
      <c r="J1250" s="172"/>
    </row>
    <row r="1251" spans="1:10">
      <c r="A1251" s="152">
        <v>586</v>
      </c>
      <c r="B1251" s="115" t="s">
        <v>1480</v>
      </c>
      <c r="C1251" s="115" t="s">
        <v>1485</v>
      </c>
      <c r="D1251" s="149" t="s">
        <v>1482</v>
      </c>
      <c r="E1251" s="146"/>
      <c r="F1251" s="154">
        <v>1000</v>
      </c>
      <c r="G1251" s="172"/>
      <c r="H1251" s="154">
        <v>1000</v>
      </c>
      <c r="I1251" s="172"/>
      <c r="J1251" s="172"/>
    </row>
    <row r="1252" spans="1:10">
      <c r="A1252" s="152">
        <v>587</v>
      </c>
      <c r="B1252" s="115" t="s">
        <v>1480</v>
      </c>
      <c r="C1252" s="115" t="s">
        <v>1486</v>
      </c>
      <c r="D1252" s="149" t="s">
        <v>1482</v>
      </c>
      <c r="E1252" s="146"/>
      <c r="F1252" s="154">
        <v>400</v>
      </c>
      <c r="G1252" s="172"/>
      <c r="H1252" s="154">
        <v>400</v>
      </c>
      <c r="I1252" s="172"/>
      <c r="J1252" s="172"/>
    </row>
    <row r="1253" spans="1:10">
      <c r="A1253" s="152">
        <v>588</v>
      </c>
      <c r="B1253" s="115" t="s">
        <v>1480</v>
      </c>
      <c r="C1253" s="115" t="s">
        <v>1487</v>
      </c>
      <c r="D1253" s="149" t="s">
        <v>1482</v>
      </c>
      <c r="E1253" s="146"/>
      <c r="F1253" s="154">
        <v>300</v>
      </c>
      <c r="G1253" s="172"/>
      <c r="H1253" s="154">
        <v>300</v>
      </c>
      <c r="I1253" s="172"/>
      <c r="J1253" s="172"/>
    </row>
    <row r="1254" spans="1:10">
      <c r="A1254" s="152">
        <v>589</v>
      </c>
      <c r="B1254" s="115" t="s">
        <v>1480</v>
      </c>
      <c r="C1254" s="115" t="s">
        <v>1488</v>
      </c>
      <c r="D1254" s="149" t="s">
        <v>1482</v>
      </c>
      <c r="E1254" s="146"/>
      <c r="F1254" s="154">
        <v>400</v>
      </c>
      <c r="G1254" s="172"/>
      <c r="H1254" s="154">
        <v>400</v>
      </c>
      <c r="I1254" s="172"/>
      <c r="J1254" s="172"/>
    </row>
    <row r="1255" spans="1:10">
      <c r="A1255" s="152">
        <v>590</v>
      </c>
      <c r="B1255" s="115" t="s">
        <v>1480</v>
      </c>
      <c r="C1255" s="115" t="s">
        <v>1489</v>
      </c>
      <c r="D1255" s="149" t="s">
        <v>1482</v>
      </c>
      <c r="E1255" s="146"/>
      <c r="F1255" s="154">
        <v>300</v>
      </c>
      <c r="G1255" s="172"/>
      <c r="H1255" s="154">
        <v>300</v>
      </c>
      <c r="I1255" s="172"/>
      <c r="J1255" s="172"/>
    </row>
    <row r="1256" spans="1:10">
      <c r="A1256" s="152">
        <v>591</v>
      </c>
      <c r="B1256" s="115" t="s">
        <v>1480</v>
      </c>
      <c r="C1256" s="115" t="s">
        <v>1490</v>
      </c>
      <c r="D1256" s="149" t="s">
        <v>1482</v>
      </c>
      <c r="E1256" s="146"/>
      <c r="F1256" s="154">
        <v>300</v>
      </c>
      <c r="G1256" s="172"/>
      <c r="H1256" s="154">
        <v>300</v>
      </c>
      <c r="I1256" s="172"/>
      <c r="J1256" s="172"/>
    </row>
    <row r="1257" spans="1:10">
      <c r="A1257" s="152">
        <v>592</v>
      </c>
      <c r="B1257" s="115" t="s">
        <v>1480</v>
      </c>
      <c r="C1257" s="115" t="s">
        <v>1491</v>
      </c>
      <c r="D1257" s="149" t="s">
        <v>1482</v>
      </c>
      <c r="E1257" s="146"/>
      <c r="F1257" s="154">
        <v>500</v>
      </c>
      <c r="G1257" s="172"/>
      <c r="H1257" s="154">
        <v>500</v>
      </c>
      <c r="I1257" s="172"/>
      <c r="J1257" s="172"/>
    </row>
    <row r="1258" spans="1:10">
      <c r="A1258" s="152">
        <v>593</v>
      </c>
      <c r="B1258" s="115" t="s">
        <v>1480</v>
      </c>
      <c r="C1258" s="115" t="s">
        <v>1492</v>
      </c>
      <c r="D1258" s="149" t="s">
        <v>1482</v>
      </c>
      <c r="E1258" s="146"/>
      <c r="F1258" s="154">
        <v>300</v>
      </c>
      <c r="G1258" s="172"/>
      <c r="H1258" s="154">
        <v>300</v>
      </c>
      <c r="I1258" s="172"/>
      <c r="J1258" s="172"/>
    </row>
    <row r="1259" spans="1:10">
      <c r="A1259" s="152">
        <v>594</v>
      </c>
      <c r="B1259" s="115" t="s">
        <v>1493</v>
      </c>
      <c r="C1259" s="115" t="s">
        <v>1494</v>
      </c>
      <c r="D1259" s="149" t="s">
        <v>1482</v>
      </c>
      <c r="E1259" s="146"/>
      <c r="F1259" s="154">
        <v>500</v>
      </c>
      <c r="G1259" s="172"/>
      <c r="H1259" s="154">
        <v>500</v>
      </c>
      <c r="I1259" s="172"/>
      <c r="J1259" s="172"/>
    </row>
    <row r="1260" spans="1:10">
      <c r="A1260" s="152">
        <v>595</v>
      </c>
      <c r="B1260" s="115" t="s">
        <v>1493</v>
      </c>
      <c r="C1260" s="115" t="s">
        <v>1495</v>
      </c>
      <c r="D1260" s="149" t="s">
        <v>1482</v>
      </c>
      <c r="E1260" s="146"/>
      <c r="F1260" s="154">
        <v>70</v>
      </c>
      <c r="G1260" s="172"/>
      <c r="H1260" s="154">
        <v>70</v>
      </c>
      <c r="I1260" s="172"/>
      <c r="J1260" s="172"/>
    </row>
    <row r="1261" spans="1:10">
      <c r="A1261" s="152">
        <v>596</v>
      </c>
      <c r="B1261" s="115" t="s">
        <v>1493</v>
      </c>
      <c r="C1261" s="115" t="s">
        <v>1496</v>
      </c>
      <c r="D1261" s="149" t="s">
        <v>1482</v>
      </c>
      <c r="E1261" s="146"/>
      <c r="F1261" s="154">
        <v>50</v>
      </c>
      <c r="G1261" s="172"/>
      <c r="H1261" s="154">
        <v>50</v>
      </c>
      <c r="I1261" s="172"/>
      <c r="J1261" s="172"/>
    </row>
    <row r="1262" spans="1:10">
      <c r="A1262" s="152">
        <v>597</v>
      </c>
      <c r="B1262" s="115" t="s">
        <v>1493</v>
      </c>
      <c r="C1262" s="115" t="s">
        <v>1497</v>
      </c>
      <c r="D1262" s="149" t="s">
        <v>1482</v>
      </c>
      <c r="E1262" s="146"/>
      <c r="F1262" s="154">
        <v>50</v>
      </c>
      <c r="G1262" s="172"/>
      <c r="H1262" s="154">
        <v>50</v>
      </c>
      <c r="I1262" s="172"/>
      <c r="J1262" s="172"/>
    </row>
    <row r="1263" spans="1:10">
      <c r="A1263" s="152">
        <v>598</v>
      </c>
      <c r="B1263" s="115" t="s">
        <v>1498</v>
      </c>
      <c r="C1263" s="115" t="s">
        <v>1495</v>
      </c>
      <c r="D1263" s="149"/>
      <c r="E1263" s="146"/>
      <c r="F1263" s="154"/>
      <c r="G1263" s="172"/>
      <c r="H1263" s="154"/>
      <c r="I1263" s="172"/>
      <c r="J1263" s="172"/>
    </row>
    <row r="1264" spans="1:10">
      <c r="A1264" s="152">
        <v>599</v>
      </c>
      <c r="B1264" s="115" t="s">
        <v>1498</v>
      </c>
      <c r="C1264" s="115" t="s">
        <v>1496</v>
      </c>
      <c r="D1264" s="149"/>
      <c r="E1264" s="146"/>
      <c r="F1264" s="154"/>
      <c r="G1264" s="172"/>
      <c r="H1264" s="154"/>
      <c r="I1264" s="172"/>
      <c r="J1264" s="172"/>
    </row>
    <row r="1265" spans="1:10">
      <c r="A1265" s="152">
        <v>600</v>
      </c>
      <c r="B1265" s="115" t="s">
        <v>1498</v>
      </c>
      <c r="C1265" s="115" t="s">
        <v>1497</v>
      </c>
      <c r="D1265" s="149" t="s">
        <v>1039</v>
      </c>
      <c r="E1265" s="146"/>
      <c r="F1265" s="154">
        <v>500</v>
      </c>
      <c r="G1265" s="172"/>
      <c r="H1265" s="154">
        <v>500</v>
      </c>
      <c r="I1265" s="172"/>
      <c r="J1265" s="172"/>
    </row>
    <row r="1266" spans="1:10">
      <c r="A1266" s="152">
        <v>601</v>
      </c>
      <c r="B1266" s="115" t="s">
        <v>1498</v>
      </c>
      <c r="C1266" s="115" t="s">
        <v>1499</v>
      </c>
      <c r="D1266" s="149" t="s">
        <v>1039</v>
      </c>
      <c r="E1266" s="146"/>
      <c r="F1266" s="154">
        <v>400</v>
      </c>
      <c r="G1266" s="172"/>
      <c r="H1266" s="154">
        <v>400</v>
      </c>
      <c r="I1266" s="172"/>
      <c r="J1266" s="172"/>
    </row>
    <row r="1267" spans="1:10">
      <c r="A1267" s="152">
        <v>602</v>
      </c>
      <c r="B1267" s="115" t="s">
        <v>1498</v>
      </c>
      <c r="C1267" s="115" t="s">
        <v>1500</v>
      </c>
      <c r="D1267" s="149" t="s">
        <v>1039</v>
      </c>
      <c r="E1267" s="146"/>
      <c r="F1267" s="154">
        <v>400</v>
      </c>
      <c r="G1267" s="172"/>
      <c r="H1267" s="154">
        <v>400</v>
      </c>
      <c r="I1267" s="172"/>
      <c r="J1267" s="172"/>
    </row>
    <row r="1268" spans="1:10">
      <c r="A1268" s="152">
        <v>603</v>
      </c>
      <c r="B1268" s="115" t="s">
        <v>1498</v>
      </c>
      <c r="C1268" s="115" t="s">
        <v>1501</v>
      </c>
      <c r="D1268" s="149" t="s">
        <v>1039</v>
      </c>
      <c r="E1268" s="146"/>
      <c r="F1268" s="154">
        <v>400</v>
      </c>
      <c r="G1268" s="172"/>
      <c r="H1268" s="154">
        <v>400</v>
      </c>
      <c r="I1268" s="172"/>
      <c r="J1268" s="172"/>
    </row>
    <row r="1269" spans="1:10">
      <c r="A1269" s="152">
        <v>604</v>
      </c>
      <c r="B1269" s="115" t="s">
        <v>1498</v>
      </c>
      <c r="C1269" s="115" t="s">
        <v>1502</v>
      </c>
      <c r="D1269" s="149" t="s">
        <v>1039</v>
      </c>
      <c r="E1269" s="146"/>
      <c r="F1269" s="154">
        <v>300</v>
      </c>
      <c r="G1269" s="172"/>
      <c r="H1269" s="154">
        <v>300</v>
      </c>
      <c r="I1269" s="172"/>
      <c r="J1269" s="172"/>
    </row>
    <row r="1270" spans="1:10">
      <c r="A1270" s="152">
        <v>605</v>
      </c>
      <c r="B1270" s="115" t="s">
        <v>1503</v>
      </c>
      <c r="C1270" s="115" t="s">
        <v>1495</v>
      </c>
      <c r="D1270" s="149"/>
      <c r="E1270" s="146"/>
      <c r="F1270" s="154"/>
      <c r="G1270" s="172"/>
      <c r="H1270" s="154"/>
      <c r="I1270" s="172"/>
      <c r="J1270" s="172"/>
    </row>
    <row r="1271" spans="1:10">
      <c r="A1271" s="152">
        <v>606</v>
      </c>
      <c r="B1271" s="115" t="s">
        <v>1503</v>
      </c>
      <c r="C1271" s="115" t="s">
        <v>1496</v>
      </c>
      <c r="D1271" s="149"/>
      <c r="E1271" s="146"/>
      <c r="F1271" s="154"/>
      <c r="G1271" s="172"/>
      <c r="H1271" s="154"/>
      <c r="I1271" s="172"/>
      <c r="J1271" s="172"/>
    </row>
    <row r="1272" spans="1:10">
      <c r="A1272" s="152">
        <v>607</v>
      </c>
      <c r="B1272" s="115" t="s">
        <v>1503</v>
      </c>
      <c r="C1272" s="115" t="s">
        <v>1497</v>
      </c>
      <c r="D1272" s="149" t="s">
        <v>1039</v>
      </c>
      <c r="E1272" s="146"/>
      <c r="F1272" s="154">
        <v>200</v>
      </c>
      <c r="G1272" s="172"/>
      <c r="H1272" s="154">
        <v>200</v>
      </c>
      <c r="I1272" s="172"/>
      <c r="J1272" s="172"/>
    </row>
    <row r="1273" spans="1:10">
      <c r="A1273" s="152">
        <v>608</v>
      </c>
      <c r="B1273" s="115" t="s">
        <v>1503</v>
      </c>
      <c r="C1273" s="115" t="s">
        <v>1499</v>
      </c>
      <c r="D1273" s="149" t="s">
        <v>1039</v>
      </c>
      <c r="E1273" s="146"/>
      <c r="F1273" s="154">
        <v>100</v>
      </c>
      <c r="G1273" s="172"/>
      <c r="H1273" s="154">
        <v>100</v>
      </c>
      <c r="I1273" s="172"/>
      <c r="J1273" s="172"/>
    </row>
    <row r="1274" spans="1:10">
      <c r="A1274" s="152">
        <v>609</v>
      </c>
      <c r="B1274" s="115" t="s">
        <v>1503</v>
      </c>
      <c r="C1274" s="115" t="s">
        <v>1500</v>
      </c>
      <c r="D1274" s="149" t="s">
        <v>1039</v>
      </c>
      <c r="E1274" s="146"/>
      <c r="F1274" s="154">
        <v>200</v>
      </c>
      <c r="G1274" s="172"/>
      <c r="H1274" s="154">
        <v>200</v>
      </c>
      <c r="I1274" s="172"/>
      <c r="J1274" s="172"/>
    </row>
    <row r="1275" spans="1:10">
      <c r="A1275" s="152">
        <v>610</v>
      </c>
      <c r="B1275" s="115" t="s">
        <v>1503</v>
      </c>
      <c r="C1275" s="115" t="s">
        <v>1501</v>
      </c>
      <c r="D1275" s="149" t="s">
        <v>1039</v>
      </c>
      <c r="E1275" s="146"/>
      <c r="F1275" s="154">
        <v>200</v>
      </c>
      <c r="G1275" s="172"/>
      <c r="H1275" s="154">
        <v>200</v>
      </c>
      <c r="I1275" s="172"/>
      <c r="J1275" s="172"/>
    </row>
    <row r="1276" spans="1:10">
      <c r="A1276" s="152">
        <v>611</v>
      </c>
      <c r="B1276" s="115" t="s">
        <v>1503</v>
      </c>
      <c r="C1276" s="115" t="s">
        <v>1502</v>
      </c>
      <c r="D1276" s="149" t="s">
        <v>1482</v>
      </c>
      <c r="E1276" s="146"/>
      <c r="F1276" s="154">
        <v>100</v>
      </c>
      <c r="G1276" s="172"/>
      <c r="H1276" s="154">
        <v>100</v>
      </c>
      <c r="I1276" s="172"/>
      <c r="J1276" s="172"/>
    </row>
    <row r="1277" spans="1:10" ht="15" customHeight="1">
      <c r="A1277" s="241" t="s">
        <v>934</v>
      </c>
      <c r="B1277" s="242"/>
      <c r="C1277" s="242"/>
      <c r="D1277" s="242"/>
      <c r="E1277" s="242"/>
      <c r="F1277" s="242"/>
      <c r="G1277" s="242"/>
      <c r="H1277" s="242"/>
      <c r="I1277" s="242"/>
      <c r="J1277" s="242"/>
    </row>
    <row r="1278" spans="1:10">
      <c r="A1278" s="145">
        <v>612</v>
      </c>
      <c r="B1278" s="145" t="s">
        <v>1504</v>
      </c>
      <c r="C1278" s="145" t="s">
        <v>1505</v>
      </c>
      <c r="D1278" s="114" t="s">
        <v>15</v>
      </c>
      <c r="E1278" s="146"/>
      <c r="F1278" s="114">
        <v>66</v>
      </c>
      <c r="G1278" s="114"/>
      <c r="H1278" s="114">
        <v>36</v>
      </c>
      <c r="I1278" s="114">
        <v>30</v>
      </c>
      <c r="J1278" s="114"/>
    </row>
    <row r="1279" spans="1:10">
      <c r="A1279" s="145">
        <v>613</v>
      </c>
      <c r="B1279" s="145" t="s">
        <v>1504</v>
      </c>
      <c r="C1279" s="145" t="s">
        <v>1506</v>
      </c>
      <c r="D1279" s="114" t="s">
        <v>15</v>
      </c>
      <c r="E1279" s="146"/>
      <c r="F1279" s="114">
        <v>10</v>
      </c>
      <c r="G1279" s="114"/>
      <c r="H1279" s="114">
        <v>10</v>
      </c>
      <c r="I1279" s="114"/>
      <c r="J1279" s="114"/>
    </row>
    <row r="1280" spans="1:10">
      <c r="A1280" s="145">
        <v>614</v>
      </c>
      <c r="B1280" s="113" t="s">
        <v>1504</v>
      </c>
      <c r="C1280" s="113" t="s">
        <v>1507</v>
      </c>
      <c r="D1280" s="113" t="s">
        <v>15</v>
      </c>
      <c r="E1280" s="146"/>
      <c r="F1280" s="113">
        <v>16</v>
      </c>
      <c r="G1280" s="173"/>
      <c r="H1280" s="171">
        <v>8</v>
      </c>
      <c r="I1280" s="171">
        <v>8</v>
      </c>
      <c r="J1280" s="174"/>
    </row>
    <row r="1281" spans="1:10">
      <c r="A1281" s="145">
        <v>615</v>
      </c>
      <c r="B1281" s="113" t="s">
        <v>1504</v>
      </c>
      <c r="C1281" s="113" t="s">
        <v>1508</v>
      </c>
      <c r="D1281" s="113" t="s">
        <v>15</v>
      </c>
      <c r="E1281" s="146"/>
      <c r="F1281" s="113">
        <v>8</v>
      </c>
      <c r="G1281" s="173"/>
      <c r="H1281" s="171">
        <v>8</v>
      </c>
      <c r="I1281" s="171"/>
      <c r="J1281" s="174"/>
    </row>
    <row r="1282" spans="1:10">
      <c r="A1282" s="145">
        <v>616</v>
      </c>
      <c r="B1282" s="113" t="s">
        <v>1504</v>
      </c>
      <c r="C1282" s="113" t="s">
        <v>1509</v>
      </c>
      <c r="D1282" s="113" t="s">
        <v>15</v>
      </c>
      <c r="E1282" s="146"/>
      <c r="F1282" s="113">
        <v>14</v>
      </c>
      <c r="G1282" s="173"/>
      <c r="H1282" s="171">
        <v>8</v>
      </c>
      <c r="I1282" s="171">
        <v>6</v>
      </c>
      <c r="J1282" s="174"/>
    </row>
    <row r="1283" spans="1:10" ht="15.75" customHeight="1">
      <c r="A1283" s="243" t="s">
        <v>1510</v>
      </c>
      <c r="B1283" s="244"/>
      <c r="C1283" s="244"/>
      <c r="D1283" s="244"/>
      <c r="E1283" s="244"/>
      <c r="F1283" s="244"/>
      <c r="G1283" s="244"/>
      <c r="H1283" s="244"/>
      <c r="I1283" s="244"/>
      <c r="J1283" s="245"/>
    </row>
    <row r="1284" spans="1:10" ht="15" customHeight="1">
      <c r="A1284" s="241" t="s">
        <v>1511</v>
      </c>
      <c r="B1284" s="242"/>
      <c r="C1284" s="242"/>
      <c r="D1284" s="242"/>
      <c r="E1284" s="242"/>
      <c r="F1284" s="242"/>
      <c r="G1284" s="242"/>
      <c r="H1284" s="242"/>
      <c r="I1284" s="242"/>
      <c r="J1284" s="242"/>
    </row>
    <row r="1285" spans="1:10">
      <c r="A1285" s="147">
        <v>1</v>
      </c>
      <c r="B1285" s="147" t="s">
        <v>1512</v>
      </c>
      <c r="C1285" s="147" t="s">
        <v>1513</v>
      </c>
      <c r="D1285" s="147" t="s">
        <v>1514</v>
      </c>
      <c r="E1285" s="147"/>
      <c r="F1285" s="147">
        <v>50</v>
      </c>
      <c r="G1285" s="147">
        <v>10</v>
      </c>
      <c r="H1285" s="147">
        <v>15</v>
      </c>
      <c r="I1285" s="147">
        <v>15</v>
      </c>
      <c r="J1285" s="147">
        <v>10</v>
      </c>
    </row>
    <row r="1286" spans="1:10">
      <c r="A1286" s="147">
        <v>2</v>
      </c>
      <c r="B1286" s="148" t="s">
        <v>1515</v>
      </c>
      <c r="C1286" s="147" t="s">
        <v>1516</v>
      </c>
      <c r="D1286" s="147" t="s">
        <v>1514</v>
      </c>
      <c r="E1286" s="147"/>
      <c r="F1286" s="147">
        <v>42</v>
      </c>
      <c r="G1286" s="147">
        <v>8</v>
      </c>
      <c r="H1286" s="147">
        <v>10</v>
      </c>
      <c r="I1286" s="147">
        <v>10</v>
      </c>
      <c r="J1286" s="147">
        <v>14</v>
      </c>
    </row>
    <row r="1287" spans="1:10">
      <c r="A1287" s="147">
        <v>3</v>
      </c>
      <c r="B1287" s="148" t="s">
        <v>1517</v>
      </c>
      <c r="C1287" s="147" t="s">
        <v>1518</v>
      </c>
      <c r="D1287" s="147" t="s">
        <v>1514</v>
      </c>
      <c r="E1287" s="147">
        <v>3</v>
      </c>
      <c r="F1287" s="147">
        <v>13</v>
      </c>
      <c r="G1287" s="147">
        <v>0</v>
      </c>
      <c r="H1287" s="147">
        <v>5</v>
      </c>
      <c r="I1287" s="147">
        <v>4</v>
      </c>
      <c r="J1287" s="147">
        <v>4</v>
      </c>
    </row>
    <row r="1288" spans="1:10">
      <c r="A1288" s="147">
        <v>4</v>
      </c>
      <c r="B1288" s="148" t="s">
        <v>1519</v>
      </c>
      <c r="C1288" s="147" t="s">
        <v>1520</v>
      </c>
      <c r="D1288" s="147" t="s">
        <v>1514</v>
      </c>
      <c r="E1288" s="147"/>
      <c r="F1288" s="147">
        <v>4</v>
      </c>
      <c r="G1288" s="147">
        <v>1</v>
      </c>
      <c r="H1288" s="147">
        <v>1</v>
      </c>
      <c r="I1288" s="147">
        <v>1</v>
      </c>
      <c r="J1288" s="147">
        <v>1</v>
      </c>
    </row>
    <row r="1289" spans="1:10">
      <c r="A1289" s="147">
        <v>5</v>
      </c>
      <c r="B1289" s="148" t="s">
        <v>1521</v>
      </c>
      <c r="C1289" s="147" t="s">
        <v>1522</v>
      </c>
      <c r="D1289" s="147" t="s">
        <v>1514</v>
      </c>
      <c r="E1289" s="147"/>
      <c r="F1289" s="147">
        <v>80</v>
      </c>
      <c r="G1289" s="147">
        <v>20</v>
      </c>
      <c r="H1289" s="147">
        <v>20</v>
      </c>
      <c r="I1289" s="147">
        <v>20</v>
      </c>
      <c r="J1289" s="147">
        <v>20</v>
      </c>
    </row>
    <row r="1290" spans="1:10" ht="25.5">
      <c r="A1290" s="147">
        <v>6</v>
      </c>
      <c r="B1290" s="155" t="s">
        <v>1523</v>
      </c>
      <c r="C1290" s="155" t="s">
        <v>1524</v>
      </c>
      <c r="D1290" s="147" t="s">
        <v>1514</v>
      </c>
      <c r="E1290" s="147"/>
      <c r="F1290" s="147">
        <v>40</v>
      </c>
      <c r="G1290" s="147">
        <v>10</v>
      </c>
      <c r="H1290" s="147">
        <v>10</v>
      </c>
      <c r="I1290" s="147">
        <v>10</v>
      </c>
      <c r="J1290" s="147">
        <v>10</v>
      </c>
    </row>
    <row r="1291" spans="1:10">
      <c r="A1291" s="147">
        <v>7</v>
      </c>
      <c r="B1291" s="148" t="s">
        <v>1525</v>
      </c>
      <c r="C1291" s="147" t="s">
        <v>1526</v>
      </c>
      <c r="D1291" s="147" t="s">
        <v>30</v>
      </c>
      <c r="E1291" s="147"/>
      <c r="F1291" s="147">
        <v>320000</v>
      </c>
      <c r="G1291" s="147">
        <v>80000</v>
      </c>
      <c r="H1291" s="147">
        <v>80000</v>
      </c>
      <c r="I1291" s="147">
        <v>80000</v>
      </c>
      <c r="J1291" s="147">
        <v>80000</v>
      </c>
    </row>
    <row r="1292" spans="1:10">
      <c r="A1292" s="147">
        <v>8</v>
      </c>
      <c r="B1292" s="148" t="s">
        <v>1527</v>
      </c>
      <c r="C1292" s="147" t="s">
        <v>1528</v>
      </c>
      <c r="D1292" s="147" t="s">
        <v>1514</v>
      </c>
      <c r="E1292" s="147"/>
      <c r="F1292" s="147">
        <v>26</v>
      </c>
      <c r="G1292" s="147">
        <v>5</v>
      </c>
      <c r="H1292" s="147">
        <v>7</v>
      </c>
      <c r="I1292" s="147">
        <v>7</v>
      </c>
      <c r="J1292" s="147">
        <v>7</v>
      </c>
    </row>
    <row r="1293" spans="1:10" ht="25.5">
      <c r="A1293" s="147">
        <v>9</v>
      </c>
      <c r="B1293" s="148" t="s">
        <v>1529</v>
      </c>
      <c r="C1293" s="147" t="s">
        <v>1530</v>
      </c>
      <c r="D1293" s="147" t="s">
        <v>74</v>
      </c>
      <c r="E1293" s="147"/>
      <c r="F1293" s="147">
        <v>5000</v>
      </c>
      <c r="G1293" s="147"/>
      <c r="H1293" s="147">
        <v>2000</v>
      </c>
      <c r="I1293" s="147">
        <v>1500</v>
      </c>
      <c r="J1293" s="147">
        <v>1500</v>
      </c>
    </row>
    <row r="1294" spans="1:10">
      <c r="A1294" s="147">
        <v>10</v>
      </c>
      <c r="B1294" s="147" t="s">
        <v>1531</v>
      </c>
      <c r="C1294" s="147" t="s">
        <v>1532</v>
      </c>
      <c r="D1294" s="147" t="s">
        <v>74</v>
      </c>
      <c r="E1294" s="155">
        <v>0</v>
      </c>
      <c r="F1294" s="155">
        <v>200</v>
      </c>
      <c r="G1294" s="147">
        <v>50</v>
      </c>
      <c r="H1294" s="147">
        <v>50</v>
      </c>
      <c r="I1294" s="147">
        <v>50</v>
      </c>
      <c r="J1294" s="147">
        <v>50</v>
      </c>
    </row>
    <row r="1295" spans="1:10" ht="25.5">
      <c r="A1295" s="147">
        <v>11</v>
      </c>
      <c r="B1295" s="155" t="s">
        <v>1533</v>
      </c>
      <c r="C1295" s="155" t="s">
        <v>1534</v>
      </c>
      <c r="D1295" s="155" t="s">
        <v>15</v>
      </c>
      <c r="E1295" s="155"/>
      <c r="F1295" s="147">
        <v>5000</v>
      </c>
      <c r="G1295" s="147"/>
      <c r="H1295" s="147">
        <v>5000</v>
      </c>
      <c r="I1295" s="147"/>
      <c r="J1295" s="147"/>
    </row>
    <row r="1296" spans="1:10">
      <c r="A1296" s="147">
        <v>12</v>
      </c>
      <c r="B1296" s="148" t="s">
        <v>1535</v>
      </c>
      <c r="C1296" s="147" t="s">
        <v>1536</v>
      </c>
      <c r="D1296" s="147" t="s">
        <v>1514</v>
      </c>
      <c r="E1296" s="147"/>
      <c r="F1296" s="147">
        <v>40</v>
      </c>
      <c r="G1296" s="147">
        <v>20</v>
      </c>
      <c r="H1296" s="147"/>
      <c r="I1296" s="147">
        <v>20</v>
      </c>
      <c r="J1296" s="147"/>
    </row>
    <row r="1297" spans="1:10">
      <c r="A1297" s="147">
        <v>13</v>
      </c>
      <c r="B1297" s="148" t="s">
        <v>1537</v>
      </c>
      <c r="C1297" s="147" t="s">
        <v>1538</v>
      </c>
      <c r="D1297" s="147" t="s">
        <v>15</v>
      </c>
      <c r="E1297" s="147"/>
      <c r="F1297" s="147">
        <v>300000</v>
      </c>
      <c r="G1297" s="147">
        <v>75000</v>
      </c>
      <c r="H1297" s="147">
        <v>75000</v>
      </c>
      <c r="I1297" s="147">
        <v>75000</v>
      </c>
      <c r="J1297" s="147">
        <v>75000</v>
      </c>
    </row>
    <row r="1298" spans="1:10">
      <c r="A1298" s="147">
        <v>14</v>
      </c>
      <c r="B1298" s="148" t="s">
        <v>1539</v>
      </c>
      <c r="C1298" s="147" t="s">
        <v>1540</v>
      </c>
      <c r="D1298" s="147" t="s">
        <v>15</v>
      </c>
      <c r="E1298" s="147"/>
      <c r="F1298" s="147">
        <v>30000</v>
      </c>
      <c r="G1298" s="147"/>
      <c r="H1298" s="147">
        <v>10000</v>
      </c>
      <c r="I1298" s="147">
        <v>10000</v>
      </c>
      <c r="J1298" s="147">
        <v>10000</v>
      </c>
    </row>
    <row r="1299" spans="1:10">
      <c r="A1299" s="147">
        <v>15</v>
      </c>
      <c r="B1299" s="148" t="s">
        <v>1541</v>
      </c>
      <c r="C1299" s="147" t="s">
        <v>1542</v>
      </c>
      <c r="D1299" s="147" t="s">
        <v>74</v>
      </c>
      <c r="E1299" s="147"/>
      <c r="F1299" s="147">
        <v>6</v>
      </c>
      <c r="G1299" s="147">
        <v>1</v>
      </c>
      <c r="H1299" s="147">
        <v>2</v>
      </c>
      <c r="I1299" s="147">
        <v>2</v>
      </c>
      <c r="J1299" s="147">
        <v>1</v>
      </c>
    </row>
    <row r="1300" spans="1:10">
      <c r="A1300" s="147">
        <v>16</v>
      </c>
      <c r="B1300" s="148" t="s">
        <v>1543</v>
      </c>
      <c r="C1300" s="147" t="s">
        <v>1544</v>
      </c>
      <c r="D1300" s="147" t="s">
        <v>74</v>
      </c>
      <c r="E1300" s="147"/>
      <c r="F1300" s="147">
        <v>1000</v>
      </c>
      <c r="G1300" s="147">
        <v>250</v>
      </c>
      <c r="H1300" s="147">
        <v>250</v>
      </c>
      <c r="I1300" s="147">
        <v>250</v>
      </c>
      <c r="J1300" s="147">
        <v>250</v>
      </c>
    </row>
    <row r="1301" spans="1:10">
      <c r="A1301" s="147">
        <v>17</v>
      </c>
      <c r="B1301" s="148" t="s">
        <v>1545</v>
      </c>
      <c r="C1301" s="147" t="s">
        <v>1544</v>
      </c>
      <c r="D1301" s="147" t="s">
        <v>74</v>
      </c>
      <c r="E1301" s="147"/>
      <c r="F1301" s="147">
        <v>300</v>
      </c>
      <c r="G1301" s="147"/>
      <c r="H1301" s="147">
        <v>100</v>
      </c>
      <c r="I1301" s="147">
        <v>100</v>
      </c>
      <c r="J1301" s="147">
        <v>100</v>
      </c>
    </row>
    <row r="1302" spans="1:10">
      <c r="A1302" s="147">
        <v>18</v>
      </c>
      <c r="B1302" s="148" t="s">
        <v>1546</v>
      </c>
      <c r="C1302" s="147" t="s">
        <v>1544</v>
      </c>
      <c r="D1302" s="147" t="s">
        <v>74</v>
      </c>
      <c r="E1302" s="147"/>
      <c r="F1302" s="147">
        <v>500</v>
      </c>
      <c r="G1302" s="147"/>
      <c r="H1302" s="147">
        <v>200</v>
      </c>
      <c r="I1302" s="147">
        <v>200</v>
      </c>
      <c r="J1302" s="147">
        <v>100</v>
      </c>
    </row>
    <row r="1303" spans="1:10">
      <c r="A1303" s="147">
        <v>19</v>
      </c>
      <c r="B1303" s="148" t="s">
        <v>1547</v>
      </c>
      <c r="C1303" s="147" t="s">
        <v>1548</v>
      </c>
      <c r="D1303" s="147" t="s">
        <v>15</v>
      </c>
      <c r="E1303" s="147"/>
      <c r="F1303" s="147">
        <v>1000</v>
      </c>
      <c r="G1303" s="147"/>
      <c r="H1303" s="147">
        <v>1000</v>
      </c>
      <c r="I1303" s="147"/>
      <c r="J1303" s="147"/>
    </row>
    <row r="1304" spans="1:10" ht="25.5">
      <c r="A1304" s="147">
        <v>20</v>
      </c>
      <c r="B1304" s="148" t="s">
        <v>1549</v>
      </c>
      <c r="C1304" s="147" t="s">
        <v>1550</v>
      </c>
      <c r="D1304" s="147" t="s">
        <v>15</v>
      </c>
      <c r="E1304" s="147"/>
      <c r="F1304" s="147">
        <v>7000</v>
      </c>
      <c r="G1304" s="147">
        <v>3000</v>
      </c>
      <c r="H1304" s="147">
        <v>3000</v>
      </c>
      <c r="I1304" s="147">
        <v>2000</v>
      </c>
      <c r="J1304" s="175"/>
    </row>
    <row r="1305" spans="1:10">
      <c r="A1305" s="147">
        <v>21</v>
      </c>
      <c r="B1305" s="148" t="s">
        <v>1551</v>
      </c>
      <c r="C1305" s="147"/>
      <c r="D1305" s="147" t="s">
        <v>15</v>
      </c>
      <c r="E1305" s="147"/>
      <c r="F1305" s="147">
        <v>1000</v>
      </c>
      <c r="G1305" s="147"/>
      <c r="H1305" s="147">
        <v>1000</v>
      </c>
      <c r="I1305" s="147"/>
      <c r="J1305" s="147"/>
    </row>
    <row r="1306" spans="1:10">
      <c r="A1306" s="147">
        <v>22</v>
      </c>
      <c r="B1306" s="148" t="s">
        <v>1552</v>
      </c>
      <c r="C1306" s="147" t="s">
        <v>1553</v>
      </c>
      <c r="D1306" s="147" t="s">
        <v>74</v>
      </c>
      <c r="E1306" s="147"/>
      <c r="F1306" s="147">
        <v>800</v>
      </c>
      <c r="G1306" s="147">
        <v>100</v>
      </c>
      <c r="H1306" s="147">
        <v>300</v>
      </c>
      <c r="I1306" s="147">
        <v>300</v>
      </c>
      <c r="J1306" s="147">
        <v>200</v>
      </c>
    </row>
    <row r="1307" spans="1:10">
      <c r="A1307" s="147">
        <v>23</v>
      </c>
      <c r="B1307" s="148" t="s">
        <v>1554</v>
      </c>
      <c r="C1307" s="147" t="s">
        <v>1555</v>
      </c>
      <c r="D1307" s="147" t="s">
        <v>1514</v>
      </c>
      <c r="E1307" s="147"/>
      <c r="F1307" s="147">
        <v>5</v>
      </c>
      <c r="G1307" s="147"/>
      <c r="H1307" s="147">
        <v>5</v>
      </c>
      <c r="I1307" s="147"/>
      <c r="J1307" s="147"/>
    </row>
    <row r="1308" spans="1:10">
      <c r="A1308" s="147">
        <v>24</v>
      </c>
      <c r="B1308" s="148" t="s">
        <v>1556</v>
      </c>
      <c r="C1308" s="147" t="s">
        <v>1555</v>
      </c>
      <c r="D1308" s="147" t="s">
        <v>1514</v>
      </c>
      <c r="E1308" s="147"/>
      <c r="F1308" s="147">
        <v>12</v>
      </c>
      <c r="G1308" s="147"/>
      <c r="H1308" s="147">
        <v>7</v>
      </c>
      <c r="I1308" s="147"/>
      <c r="J1308" s="147">
        <v>5</v>
      </c>
    </row>
    <row r="1309" spans="1:10">
      <c r="A1309" s="147">
        <v>25</v>
      </c>
      <c r="B1309" s="148" t="s">
        <v>1557</v>
      </c>
      <c r="C1309" s="147" t="s">
        <v>1558</v>
      </c>
      <c r="D1309" s="147" t="s">
        <v>1514</v>
      </c>
      <c r="E1309" s="147"/>
      <c r="F1309" s="147">
        <v>14</v>
      </c>
      <c r="G1309" s="147"/>
      <c r="H1309" s="147"/>
      <c r="I1309" s="147"/>
      <c r="J1309" s="147"/>
    </row>
    <row r="1310" spans="1:10">
      <c r="A1310" s="147">
        <v>26</v>
      </c>
      <c r="B1310" s="148" t="s">
        <v>1559</v>
      </c>
      <c r="C1310" s="147" t="s">
        <v>1560</v>
      </c>
      <c r="D1310" s="147" t="s">
        <v>74</v>
      </c>
      <c r="E1310" s="147"/>
      <c r="F1310" s="147">
        <v>800</v>
      </c>
      <c r="G1310" s="147"/>
      <c r="H1310" s="147">
        <v>300</v>
      </c>
      <c r="I1310" s="147">
        <v>300</v>
      </c>
      <c r="J1310" s="147">
        <v>200</v>
      </c>
    </row>
    <row r="1311" spans="1:10">
      <c r="A1311" s="147">
        <v>27</v>
      </c>
      <c r="B1311" s="148" t="s">
        <v>1561</v>
      </c>
      <c r="C1311" s="147"/>
      <c r="D1311" s="147" t="s">
        <v>15</v>
      </c>
      <c r="E1311" s="147">
        <v>300</v>
      </c>
      <c r="F1311" s="147">
        <v>800</v>
      </c>
      <c r="G1311" s="147">
        <v>800</v>
      </c>
      <c r="H1311" s="147"/>
      <c r="I1311" s="147"/>
      <c r="J1311" s="147"/>
    </row>
    <row r="1312" spans="1:10">
      <c r="A1312" s="147">
        <v>28</v>
      </c>
      <c r="B1312" s="148" t="s">
        <v>1562</v>
      </c>
      <c r="C1312" s="147"/>
      <c r="D1312" s="147" t="s">
        <v>15</v>
      </c>
      <c r="E1312" s="147">
        <v>100</v>
      </c>
      <c r="F1312" s="147">
        <v>800</v>
      </c>
      <c r="G1312" s="147">
        <v>800</v>
      </c>
      <c r="H1312" s="147"/>
      <c r="I1312" s="147"/>
      <c r="J1312" s="147"/>
    </row>
    <row r="1313" spans="1:10">
      <c r="A1313" s="147">
        <v>29</v>
      </c>
      <c r="B1313" s="148" t="s">
        <v>1563</v>
      </c>
      <c r="C1313" s="147" t="s">
        <v>1564</v>
      </c>
      <c r="D1313" s="147" t="s">
        <v>74</v>
      </c>
      <c r="E1313" s="147"/>
      <c r="F1313" s="147">
        <v>1500</v>
      </c>
      <c r="G1313" s="147">
        <v>350</v>
      </c>
      <c r="H1313" s="147">
        <v>400</v>
      </c>
      <c r="I1313" s="147">
        <v>400</v>
      </c>
      <c r="J1313" s="147">
        <v>350</v>
      </c>
    </row>
    <row r="1314" spans="1:10">
      <c r="A1314" s="147">
        <v>30</v>
      </c>
      <c r="B1314" s="148" t="s">
        <v>1565</v>
      </c>
      <c r="C1314" s="147" t="s">
        <v>1566</v>
      </c>
      <c r="D1314" s="147" t="s">
        <v>1567</v>
      </c>
      <c r="E1314" s="147"/>
      <c r="F1314" s="147">
        <f>300+1800</f>
        <v>2100</v>
      </c>
      <c r="G1314" s="147">
        <f>$F1314/4</f>
        <v>525</v>
      </c>
      <c r="H1314" s="147">
        <f>$F1314/4</f>
        <v>525</v>
      </c>
      <c r="I1314" s="147">
        <f>$F1314/4</f>
        <v>525</v>
      </c>
      <c r="J1314" s="147">
        <f>$F1314/4</f>
        <v>525</v>
      </c>
    </row>
    <row r="1315" spans="1:10">
      <c r="A1315" s="147">
        <v>31</v>
      </c>
      <c r="B1315" s="141" t="s">
        <v>1568</v>
      </c>
      <c r="C1315" s="125" t="s">
        <v>1569</v>
      </c>
      <c r="D1315" s="176" t="s">
        <v>1467</v>
      </c>
      <c r="E1315" s="170"/>
      <c r="F1315" s="155">
        <v>500</v>
      </c>
      <c r="G1315" s="155">
        <v>0</v>
      </c>
      <c r="H1315" s="155">
        <v>500</v>
      </c>
      <c r="I1315" s="155">
        <v>0</v>
      </c>
      <c r="J1315" s="155">
        <v>0</v>
      </c>
    </row>
    <row r="1316" spans="1:10">
      <c r="A1316" s="147">
        <v>32</v>
      </c>
      <c r="B1316" s="170" t="s">
        <v>1570</v>
      </c>
      <c r="C1316" s="125" t="s">
        <v>1571</v>
      </c>
      <c r="D1316" s="176" t="s">
        <v>1467</v>
      </c>
      <c r="E1316" s="170"/>
      <c r="F1316" s="155">
        <v>500</v>
      </c>
      <c r="G1316" s="155">
        <v>0</v>
      </c>
      <c r="H1316" s="155">
        <v>500</v>
      </c>
      <c r="I1316" s="155">
        <v>0</v>
      </c>
      <c r="J1316" s="155">
        <v>0</v>
      </c>
    </row>
    <row r="1317" spans="1:10">
      <c r="A1317" s="147">
        <v>33</v>
      </c>
      <c r="B1317" s="170" t="s">
        <v>1572</v>
      </c>
      <c r="C1317" s="125" t="s">
        <v>1573</v>
      </c>
      <c r="D1317" s="176" t="s">
        <v>74</v>
      </c>
      <c r="E1317" s="170"/>
      <c r="F1317" s="155">
        <v>4800</v>
      </c>
      <c r="G1317" s="155">
        <v>1200</v>
      </c>
      <c r="H1317" s="155">
        <v>1200</v>
      </c>
      <c r="I1317" s="155">
        <v>1200</v>
      </c>
      <c r="J1317" s="155">
        <v>1200</v>
      </c>
    </row>
    <row r="1318" spans="1:10">
      <c r="A1318" s="147">
        <v>34</v>
      </c>
      <c r="B1318" s="170" t="s">
        <v>1574</v>
      </c>
      <c r="C1318" s="125" t="s">
        <v>1575</v>
      </c>
      <c r="D1318" s="176" t="s">
        <v>15</v>
      </c>
      <c r="E1318" s="170"/>
      <c r="F1318" s="155">
        <v>100</v>
      </c>
      <c r="G1318" s="155">
        <v>25</v>
      </c>
      <c r="H1318" s="155">
        <v>25</v>
      </c>
      <c r="I1318" s="155">
        <v>25</v>
      </c>
      <c r="J1318" s="155">
        <v>25</v>
      </c>
    </row>
    <row r="1319" spans="1:10">
      <c r="A1319" s="147">
        <v>35</v>
      </c>
      <c r="B1319" s="170" t="s">
        <v>1576</v>
      </c>
      <c r="C1319" s="125"/>
      <c r="D1319" s="176" t="s">
        <v>15</v>
      </c>
      <c r="E1319" s="170"/>
      <c r="F1319" s="155">
        <v>120</v>
      </c>
      <c r="G1319" s="155">
        <v>30</v>
      </c>
      <c r="H1319" s="155">
        <v>30</v>
      </c>
      <c r="I1319" s="155">
        <v>30</v>
      </c>
      <c r="J1319" s="155">
        <v>30</v>
      </c>
    </row>
    <row r="1320" spans="1:10" ht="25.5">
      <c r="A1320" s="147">
        <v>36</v>
      </c>
      <c r="B1320" s="147" t="s">
        <v>1577</v>
      </c>
      <c r="C1320" s="147" t="s">
        <v>1578</v>
      </c>
      <c r="D1320" s="147" t="s">
        <v>74</v>
      </c>
      <c r="E1320" s="147"/>
      <c r="F1320" s="147">
        <v>1000</v>
      </c>
      <c r="G1320" s="147"/>
      <c r="H1320" s="147"/>
      <c r="I1320" s="147"/>
      <c r="J1320" s="147"/>
    </row>
    <row r="1321" spans="1:10" ht="25.5">
      <c r="A1321" s="147">
        <v>37</v>
      </c>
      <c r="B1321" s="147" t="s">
        <v>1579</v>
      </c>
      <c r="C1321" s="147" t="s">
        <v>1580</v>
      </c>
      <c r="D1321" s="147" t="s">
        <v>74</v>
      </c>
      <c r="E1321" s="147"/>
      <c r="F1321" s="147">
        <v>300</v>
      </c>
      <c r="G1321" s="147"/>
      <c r="H1321" s="147"/>
      <c r="I1321" s="147"/>
      <c r="J1321" s="147"/>
    </row>
    <row r="1322" spans="1:10" ht="38.25">
      <c r="A1322" s="147">
        <v>38</v>
      </c>
      <c r="B1322" s="148" t="s">
        <v>1581</v>
      </c>
      <c r="C1322" s="147" t="s">
        <v>1582</v>
      </c>
      <c r="D1322" s="147" t="s">
        <v>945</v>
      </c>
      <c r="E1322" s="147"/>
      <c r="F1322" s="147">
        <v>50</v>
      </c>
      <c r="G1322" s="147"/>
      <c r="H1322" s="147"/>
      <c r="I1322" s="147"/>
      <c r="J1322" s="147"/>
    </row>
    <row r="1323" spans="1:10" ht="15" customHeight="1">
      <c r="A1323" s="241" t="s">
        <v>1583</v>
      </c>
      <c r="B1323" s="242"/>
      <c r="C1323" s="242"/>
      <c r="D1323" s="242"/>
      <c r="E1323" s="242"/>
      <c r="F1323" s="242"/>
      <c r="G1323" s="242"/>
      <c r="H1323" s="242"/>
      <c r="I1323" s="242"/>
      <c r="J1323" s="242"/>
    </row>
    <row r="1324" spans="1:10">
      <c r="A1324" s="147">
        <v>39</v>
      </c>
      <c r="B1324" s="147" t="s">
        <v>1584</v>
      </c>
      <c r="C1324" s="177" t="s">
        <v>1585</v>
      </c>
      <c r="D1324" s="177" t="s">
        <v>74</v>
      </c>
      <c r="E1324" s="147"/>
      <c r="F1324" s="147">
        <f>1900+3000+1000+200</f>
        <v>6100</v>
      </c>
      <c r="G1324" s="147">
        <f t="shared" ref="G1324:J1340" si="58">$F1324/4</f>
        <v>1525</v>
      </c>
      <c r="H1324" s="147">
        <f t="shared" si="58"/>
        <v>1525</v>
      </c>
      <c r="I1324" s="147">
        <f t="shared" si="58"/>
        <v>1525</v>
      </c>
      <c r="J1324" s="147">
        <f t="shared" si="58"/>
        <v>1525</v>
      </c>
    </row>
    <row r="1325" spans="1:10">
      <c r="A1325" s="147">
        <v>40</v>
      </c>
      <c r="B1325" s="147" t="s">
        <v>1586</v>
      </c>
      <c r="C1325" s="177" t="s">
        <v>1587</v>
      </c>
      <c r="D1325" s="177" t="s">
        <v>74</v>
      </c>
      <c r="E1325" s="147"/>
      <c r="F1325" s="147">
        <v>400</v>
      </c>
      <c r="G1325" s="147">
        <f t="shared" si="58"/>
        <v>100</v>
      </c>
      <c r="H1325" s="147">
        <f t="shared" si="58"/>
        <v>100</v>
      </c>
      <c r="I1325" s="147">
        <f t="shared" si="58"/>
        <v>100</v>
      </c>
      <c r="J1325" s="147">
        <f t="shared" si="58"/>
        <v>100</v>
      </c>
    </row>
    <row r="1326" spans="1:10">
      <c r="A1326" s="147">
        <v>41</v>
      </c>
      <c r="B1326" s="147" t="s">
        <v>1588</v>
      </c>
      <c r="C1326" s="177" t="s">
        <v>1589</v>
      </c>
      <c r="D1326" s="177" t="s">
        <v>74</v>
      </c>
      <c r="E1326" s="147"/>
      <c r="F1326" s="147">
        <v>600</v>
      </c>
      <c r="G1326" s="147">
        <f t="shared" si="58"/>
        <v>150</v>
      </c>
      <c r="H1326" s="147">
        <f t="shared" si="58"/>
        <v>150</v>
      </c>
      <c r="I1326" s="147">
        <f t="shared" si="58"/>
        <v>150</v>
      </c>
      <c r="J1326" s="147">
        <f t="shared" si="58"/>
        <v>150</v>
      </c>
    </row>
    <row r="1327" spans="1:10">
      <c r="A1327" s="147">
        <v>42</v>
      </c>
      <c r="B1327" s="147" t="s">
        <v>1590</v>
      </c>
      <c r="C1327" s="177" t="s">
        <v>1591</v>
      </c>
      <c r="D1327" s="177" t="s">
        <v>74</v>
      </c>
      <c r="E1327" s="147"/>
      <c r="F1327" s="147">
        <f>4500+2300+6000</f>
        <v>12800</v>
      </c>
      <c r="G1327" s="147">
        <f t="shared" si="58"/>
        <v>3200</v>
      </c>
      <c r="H1327" s="147">
        <f t="shared" si="58"/>
        <v>3200</v>
      </c>
      <c r="I1327" s="147">
        <f t="shared" si="58"/>
        <v>3200</v>
      </c>
      <c r="J1327" s="147">
        <f t="shared" si="58"/>
        <v>3200</v>
      </c>
    </row>
    <row r="1328" spans="1:10">
      <c r="A1328" s="147">
        <v>43</v>
      </c>
      <c r="B1328" s="147" t="s">
        <v>1592</v>
      </c>
      <c r="C1328" s="177" t="s">
        <v>1593</v>
      </c>
      <c r="D1328" s="177" t="s">
        <v>74</v>
      </c>
      <c r="E1328" s="147"/>
      <c r="F1328" s="147">
        <f>400+800+300</f>
        <v>1500</v>
      </c>
      <c r="G1328" s="147">
        <f t="shared" si="58"/>
        <v>375</v>
      </c>
      <c r="H1328" s="147">
        <f t="shared" si="58"/>
        <v>375</v>
      </c>
      <c r="I1328" s="147">
        <f t="shared" si="58"/>
        <v>375</v>
      </c>
      <c r="J1328" s="147">
        <f t="shared" si="58"/>
        <v>375</v>
      </c>
    </row>
    <row r="1329" spans="1:10">
      <c r="A1329" s="147">
        <v>44</v>
      </c>
      <c r="B1329" s="147" t="s">
        <v>1594</v>
      </c>
      <c r="C1329" s="177" t="s">
        <v>1595</v>
      </c>
      <c r="D1329" s="177" t="s">
        <v>74</v>
      </c>
      <c r="E1329" s="147"/>
      <c r="F1329" s="147">
        <v>400</v>
      </c>
      <c r="G1329" s="147">
        <f t="shared" si="58"/>
        <v>100</v>
      </c>
      <c r="H1329" s="147">
        <f t="shared" si="58"/>
        <v>100</v>
      </c>
      <c r="I1329" s="147">
        <f t="shared" si="58"/>
        <v>100</v>
      </c>
      <c r="J1329" s="147">
        <f t="shared" si="58"/>
        <v>100</v>
      </c>
    </row>
    <row r="1330" spans="1:10">
      <c r="A1330" s="147">
        <v>45</v>
      </c>
      <c r="B1330" s="147" t="s">
        <v>1596</v>
      </c>
      <c r="C1330" s="177" t="s">
        <v>1597</v>
      </c>
      <c r="D1330" s="177" t="s">
        <v>74</v>
      </c>
      <c r="E1330" s="147"/>
      <c r="F1330" s="147">
        <v>200</v>
      </c>
      <c r="G1330" s="147">
        <f t="shared" si="58"/>
        <v>50</v>
      </c>
      <c r="H1330" s="147">
        <f t="shared" si="58"/>
        <v>50</v>
      </c>
      <c r="I1330" s="147">
        <f t="shared" si="58"/>
        <v>50</v>
      </c>
      <c r="J1330" s="147">
        <f t="shared" si="58"/>
        <v>50</v>
      </c>
    </row>
    <row r="1331" spans="1:10">
      <c r="A1331" s="147">
        <v>46</v>
      </c>
      <c r="B1331" s="147" t="s">
        <v>1598</v>
      </c>
      <c r="C1331" s="177" t="s">
        <v>1599</v>
      </c>
      <c r="D1331" s="177" t="s">
        <v>74</v>
      </c>
      <c r="E1331" s="147"/>
      <c r="F1331" s="147">
        <v>1272</v>
      </c>
      <c r="G1331" s="147">
        <f t="shared" si="58"/>
        <v>318</v>
      </c>
      <c r="H1331" s="147">
        <f t="shared" si="58"/>
        <v>318</v>
      </c>
      <c r="I1331" s="147">
        <f t="shared" si="58"/>
        <v>318</v>
      </c>
      <c r="J1331" s="147">
        <f t="shared" si="58"/>
        <v>318</v>
      </c>
    </row>
    <row r="1332" spans="1:10">
      <c r="A1332" s="147">
        <v>47</v>
      </c>
      <c r="B1332" s="147" t="s">
        <v>1600</v>
      </c>
      <c r="C1332" s="177" t="s">
        <v>1601</v>
      </c>
      <c r="D1332" s="177" t="s">
        <v>74</v>
      </c>
      <c r="E1332" s="147"/>
      <c r="F1332" s="147">
        <v>400</v>
      </c>
      <c r="G1332" s="147">
        <f t="shared" si="58"/>
        <v>100</v>
      </c>
      <c r="H1332" s="147">
        <f t="shared" si="58"/>
        <v>100</v>
      </c>
      <c r="I1332" s="147">
        <f t="shared" si="58"/>
        <v>100</v>
      </c>
      <c r="J1332" s="147">
        <f t="shared" si="58"/>
        <v>100</v>
      </c>
    </row>
    <row r="1333" spans="1:10">
      <c r="A1333" s="147">
        <v>48</v>
      </c>
      <c r="B1333" s="147" t="s">
        <v>1602</v>
      </c>
      <c r="C1333" s="177" t="s">
        <v>1603</v>
      </c>
      <c r="D1333" s="177" t="s">
        <v>74</v>
      </c>
      <c r="E1333" s="147"/>
      <c r="F1333" s="147">
        <v>100</v>
      </c>
      <c r="G1333" s="147">
        <f t="shared" si="58"/>
        <v>25</v>
      </c>
      <c r="H1333" s="147">
        <f t="shared" si="58"/>
        <v>25</v>
      </c>
      <c r="I1333" s="147">
        <f t="shared" si="58"/>
        <v>25</v>
      </c>
      <c r="J1333" s="147">
        <f t="shared" si="58"/>
        <v>25</v>
      </c>
    </row>
    <row r="1334" spans="1:10" ht="25.5">
      <c r="A1334" s="147">
        <v>49</v>
      </c>
      <c r="B1334" s="147" t="s">
        <v>1604</v>
      </c>
      <c r="C1334" s="177" t="s">
        <v>1605</v>
      </c>
      <c r="D1334" s="177" t="s">
        <v>74</v>
      </c>
      <c r="E1334" s="147"/>
      <c r="F1334" s="147">
        <v>200</v>
      </c>
      <c r="G1334" s="147">
        <f t="shared" si="58"/>
        <v>50</v>
      </c>
      <c r="H1334" s="147">
        <f t="shared" si="58"/>
        <v>50</v>
      </c>
      <c r="I1334" s="147">
        <f t="shared" si="58"/>
        <v>50</v>
      </c>
      <c r="J1334" s="147">
        <f t="shared" si="58"/>
        <v>50</v>
      </c>
    </row>
    <row r="1335" spans="1:10">
      <c r="A1335" s="147">
        <v>50</v>
      </c>
      <c r="B1335" s="147" t="s">
        <v>1606</v>
      </c>
      <c r="C1335" s="177" t="s">
        <v>1607</v>
      </c>
      <c r="D1335" s="177" t="s">
        <v>74</v>
      </c>
      <c r="E1335" s="147"/>
      <c r="F1335" s="147">
        <v>30</v>
      </c>
      <c r="G1335" s="147">
        <f t="shared" si="58"/>
        <v>7.5</v>
      </c>
      <c r="H1335" s="147">
        <f t="shared" si="58"/>
        <v>7.5</v>
      </c>
      <c r="I1335" s="147">
        <f t="shared" si="58"/>
        <v>7.5</v>
      </c>
      <c r="J1335" s="147">
        <f t="shared" si="58"/>
        <v>7.5</v>
      </c>
    </row>
    <row r="1336" spans="1:10">
      <c r="A1336" s="147">
        <v>51</v>
      </c>
      <c r="B1336" s="147" t="s">
        <v>1608</v>
      </c>
      <c r="C1336" s="177" t="s">
        <v>1609</v>
      </c>
      <c r="D1336" s="177" t="s">
        <v>74</v>
      </c>
      <c r="E1336" s="147"/>
      <c r="F1336" s="147">
        <v>60</v>
      </c>
      <c r="G1336" s="147">
        <f t="shared" si="58"/>
        <v>15</v>
      </c>
      <c r="H1336" s="147">
        <f t="shared" si="58"/>
        <v>15</v>
      </c>
      <c r="I1336" s="147">
        <f t="shared" si="58"/>
        <v>15</v>
      </c>
      <c r="J1336" s="147">
        <f t="shared" si="58"/>
        <v>15</v>
      </c>
    </row>
    <row r="1337" spans="1:10">
      <c r="A1337" s="147">
        <v>52</v>
      </c>
      <c r="B1337" s="147" t="s">
        <v>1610</v>
      </c>
      <c r="C1337" s="177" t="s">
        <v>1611</v>
      </c>
      <c r="D1337" s="177" t="s">
        <v>74</v>
      </c>
      <c r="E1337" s="147"/>
      <c r="F1337" s="147">
        <v>100</v>
      </c>
      <c r="G1337" s="147">
        <f t="shared" si="58"/>
        <v>25</v>
      </c>
      <c r="H1337" s="147">
        <f t="shared" si="58"/>
        <v>25</v>
      </c>
      <c r="I1337" s="147">
        <f t="shared" si="58"/>
        <v>25</v>
      </c>
      <c r="J1337" s="147">
        <f t="shared" si="58"/>
        <v>25</v>
      </c>
    </row>
    <row r="1338" spans="1:10">
      <c r="A1338" s="147">
        <v>53</v>
      </c>
      <c r="B1338" s="147" t="s">
        <v>1612</v>
      </c>
      <c r="C1338" s="177" t="s">
        <v>1613</v>
      </c>
      <c r="D1338" s="177" t="s">
        <v>74</v>
      </c>
      <c r="E1338" s="147"/>
      <c r="F1338" s="147">
        <v>12</v>
      </c>
      <c r="G1338" s="147">
        <f t="shared" si="58"/>
        <v>3</v>
      </c>
      <c r="H1338" s="147">
        <f t="shared" si="58"/>
        <v>3</v>
      </c>
      <c r="I1338" s="147">
        <f t="shared" si="58"/>
        <v>3</v>
      </c>
      <c r="J1338" s="147">
        <f t="shared" si="58"/>
        <v>3</v>
      </c>
    </row>
    <row r="1339" spans="1:10">
      <c r="A1339" s="147">
        <v>54</v>
      </c>
      <c r="B1339" s="147" t="s">
        <v>1614</v>
      </c>
      <c r="C1339" s="177" t="s">
        <v>1615</v>
      </c>
      <c r="D1339" s="177" t="s">
        <v>1616</v>
      </c>
      <c r="E1339" s="147"/>
      <c r="F1339" s="147">
        <v>20</v>
      </c>
      <c r="G1339" s="147">
        <f t="shared" si="58"/>
        <v>5</v>
      </c>
      <c r="H1339" s="147">
        <f t="shared" si="58"/>
        <v>5</v>
      </c>
      <c r="I1339" s="147">
        <f t="shared" si="58"/>
        <v>5</v>
      </c>
      <c r="J1339" s="147">
        <f t="shared" si="58"/>
        <v>5</v>
      </c>
    </row>
    <row r="1340" spans="1:10">
      <c r="A1340" s="147">
        <v>55</v>
      </c>
      <c r="B1340" s="147" t="s">
        <v>1617</v>
      </c>
      <c r="C1340" s="178" t="s">
        <v>1618</v>
      </c>
      <c r="D1340" s="177" t="s">
        <v>74</v>
      </c>
      <c r="E1340" s="147"/>
      <c r="F1340" s="147">
        <v>24</v>
      </c>
      <c r="G1340" s="147">
        <f t="shared" si="58"/>
        <v>6</v>
      </c>
      <c r="H1340" s="147">
        <f t="shared" si="58"/>
        <v>6</v>
      </c>
      <c r="I1340" s="147">
        <f t="shared" si="58"/>
        <v>6</v>
      </c>
      <c r="J1340" s="147">
        <f t="shared" si="58"/>
        <v>6</v>
      </c>
    </row>
    <row r="1341" spans="1:10" ht="15" customHeight="1">
      <c r="A1341" s="241" t="s">
        <v>1619</v>
      </c>
      <c r="B1341" s="242"/>
      <c r="C1341" s="242"/>
      <c r="D1341" s="242"/>
      <c r="E1341" s="242"/>
      <c r="F1341" s="242"/>
      <c r="G1341" s="242"/>
      <c r="H1341" s="242"/>
      <c r="I1341" s="242"/>
      <c r="J1341" s="242"/>
    </row>
    <row r="1342" spans="1:10">
      <c r="A1342" s="147">
        <v>56</v>
      </c>
      <c r="B1342" s="147" t="s">
        <v>1620</v>
      </c>
      <c r="C1342" s="147"/>
      <c r="D1342" s="147" t="s">
        <v>945</v>
      </c>
      <c r="E1342" s="147"/>
      <c r="F1342" s="147">
        <v>800</v>
      </c>
      <c r="G1342" s="147">
        <v>200</v>
      </c>
      <c r="H1342" s="147">
        <v>200</v>
      </c>
      <c r="I1342" s="147">
        <v>200</v>
      </c>
      <c r="J1342" s="147">
        <v>200</v>
      </c>
    </row>
    <row r="1343" spans="1:10">
      <c r="A1343" s="147">
        <v>57</v>
      </c>
      <c r="B1343" s="147" t="s">
        <v>1621</v>
      </c>
      <c r="C1343" s="147" t="s">
        <v>1622</v>
      </c>
      <c r="D1343" s="147" t="s">
        <v>1623</v>
      </c>
      <c r="E1343" s="147"/>
      <c r="F1343" s="147">
        <v>1800</v>
      </c>
      <c r="G1343" s="147">
        <v>400</v>
      </c>
      <c r="H1343" s="147">
        <v>500</v>
      </c>
      <c r="I1343" s="147">
        <v>500</v>
      </c>
      <c r="J1343" s="147">
        <v>400</v>
      </c>
    </row>
    <row r="1344" spans="1:10">
      <c r="A1344" s="147">
        <v>58</v>
      </c>
      <c r="B1344" s="147" t="s">
        <v>1624</v>
      </c>
      <c r="C1344" s="147" t="s">
        <v>1625</v>
      </c>
      <c r="D1344" s="147" t="s">
        <v>74</v>
      </c>
      <c r="E1344" s="147"/>
      <c r="F1344" s="147">
        <v>20000</v>
      </c>
      <c r="G1344" s="147"/>
      <c r="H1344" s="147"/>
      <c r="I1344" s="147"/>
      <c r="J1344" s="147"/>
    </row>
    <row r="1345" spans="1:10">
      <c r="A1345" s="147">
        <v>59</v>
      </c>
      <c r="B1345" s="147" t="s">
        <v>1626</v>
      </c>
      <c r="C1345" s="147"/>
      <c r="D1345" s="147" t="s">
        <v>1627</v>
      </c>
      <c r="E1345" s="147"/>
      <c r="F1345" s="147">
        <v>150</v>
      </c>
      <c r="G1345" s="147">
        <v>25</v>
      </c>
      <c r="H1345" s="147">
        <v>50</v>
      </c>
      <c r="I1345" s="147">
        <v>50</v>
      </c>
      <c r="J1345" s="147">
        <v>25</v>
      </c>
    </row>
    <row r="1346" spans="1:10">
      <c r="A1346" s="147">
        <v>60</v>
      </c>
      <c r="B1346" s="148" t="s">
        <v>1628</v>
      </c>
      <c r="C1346" s="147" t="s">
        <v>1629</v>
      </c>
      <c r="D1346" s="147" t="s">
        <v>74</v>
      </c>
      <c r="E1346" s="147"/>
      <c r="F1346" s="147">
        <v>40</v>
      </c>
      <c r="G1346" s="147">
        <v>40</v>
      </c>
      <c r="H1346" s="147"/>
      <c r="I1346" s="147"/>
      <c r="J1346" s="147"/>
    </row>
    <row r="1347" spans="1:10" ht="18.75" customHeight="1">
      <c r="A1347" s="241" t="s">
        <v>1630</v>
      </c>
      <c r="B1347" s="242"/>
      <c r="C1347" s="242"/>
      <c r="D1347" s="242"/>
      <c r="E1347" s="242"/>
      <c r="F1347" s="242"/>
      <c r="G1347" s="242"/>
      <c r="H1347" s="242"/>
      <c r="I1347" s="242"/>
      <c r="J1347" s="242"/>
    </row>
    <row r="1348" spans="1:10">
      <c r="A1348" s="155">
        <v>61</v>
      </c>
      <c r="B1348" s="155" t="s">
        <v>1631</v>
      </c>
      <c r="C1348" s="155" t="s">
        <v>1632</v>
      </c>
      <c r="D1348" s="155" t="s">
        <v>112</v>
      </c>
      <c r="E1348" s="155"/>
      <c r="F1348" s="155">
        <f>+G1348+H1348+I1348+J1348</f>
        <v>80</v>
      </c>
      <c r="G1348" s="155">
        <v>80</v>
      </c>
      <c r="H1348" s="155"/>
      <c r="I1348" s="155"/>
      <c r="J1348" s="155"/>
    </row>
    <row r="1349" spans="1:10">
      <c r="A1349" s="155">
        <v>62</v>
      </c>
      <c r="B1349" s="155" t="s">
        <v>1633</v>
      </c>
      <c r="C1349" s="155" t="s">
        <v>1634</v>
      </c>
      <c r="D1349" s="155" t="s">
        <v>112</v>
      </c>
      <c r="E1349" s="155"/>
      <c r="F1349" s="155">
        <f t="shared" ref="F1349:F1370" si="59">+G1349+H1349+I1349+J1349</f>
        <v>600</v>
      </c>
      <c r="G1349" s="155">
        <v>100</v>
      </c>
      <c r="H1349" s="155">
        <v>100</v>
      </c>
      <c r="I1349" s="155">
        <v>200</v>
      </c>
      <c r="J1349" s="155">
        <v>200</v>
      </c>
    </row>
    <row r="1350" spans="1:10">
      <c r="A1350" s="155">
        <v>63</v>
      </c>
      <c r="B1350" s="155" t="s">
        <v>1635</v>
      </c>
      <c r="C1350" s="155" t="s">
        <v>1636</v>
      </c>
      <c r="D1350" s="155" t="s">
        <v>112</v>
      </c>
      <c r="E1350" s="155"/>
      <c r="F1350" s="155">
        <f t="shared" si="59"/>
        <v>333</v>
      </c>
      <c r="G1350" s="155">
        <v>175</v>
      </c>
      <c r="H1350" s="155">
        <v>50</v>
      </c>
      <c r="I1350" s="155">
        <v>64</v>
      </c>
      <c r="J1350" s="155">
        <v>44</v>
      </c>
    </row>
    <row r="1351" spans="1:10">
      <c r="A1351" s="155">
        <v>64</v>
      </c>
      <c r="B1351" s="155" t="s">
        <v>1637</v>
      </c>
      <c r="C1351" s="155" t="s">
        <v>1638</v>
      </c>
      <c r="D1351" s="155" t="s">
        <v>112</v>
      </c>
      <c r="E1351" s="155"/>
      <c r="F1351" s="155">
        <f t="shared" si="59"/>
        <v>120</v>
      </c>
      <c r="G1351" s="155">
        <v>80</v>
      </c>
      <c r="H1351" s="155">
        <v>20</v>
      </c>
      <c r="I1351" s="155">
        <v>20</v>
      </c>
      <c r="J1351" s="155"/>
    </row>
    <row r="1352" spans="1:10">
      <c r="A1352" s="155">
        <v>65</v>
      </c>
      <c r="B1352" s="155" t="s">
        <v>1639</v>
      </c>
      <c r="C1352" s="155" t="s">
        <v>1640</v>
      </c>
      <c r="D1352" s="155" t="s">
        <v>112</v>
      </c>
      <c r="E1352" s="155"/>
      <c r="F1352" s="155">
        <f t="shared" si="59"/>
        <v>3</v>
      </c>
      <c r="G1352" s="155"/>
      <c r="H1352" s="155">
        <v>3</v>
      </c>
      <c r="I1352" s="155"/>
      <c r="J1352" s="155"/>
    </row>
    <row r="1353" spans="1:10">
      <c r="A1353" s="155">
        <v>66</v>
      </c>
      <c r="B1353" s="155" t="s">
        <v>1641</v>
      </c>
      <c r="C1353" s="155" t="s">
        <v>1642</v>
      </c>
      <c r="D1353" s="155" t="s">
        <v>112</v>
      </c>
      <c r="E1353" s="155"/>
      <c r="F1353" s="155">
        <f t="shared" si="59"/>
        <v>80</v>
      </c>
      <c r="G1353" s="155">
        <v>50</v>
      </c>
      <c r="H1353" s="155">
        <v>20</v>
      </c>
      <c r="I1353" s="155">
        <v>10</v>
      </c>
      <c r="J1353" s="155"/>
    </row>
    <row r="1354" spans="1:10">
      <c r="A1354" s="155">
        <v>67</v>
      </c>
      <c r="B1354" s="155" t="s">
        <v>1643</v>
      </c>
      <c r="C1354" s="155" t="s">
        <v>1644</v>
      </c>
      <c r="D1354" s="155" t="s">
        <v>112</v>
      </c>
      <c r="E1354" s="155"/>
      <c r="F1354" s="155">
        <f t="shared" si="59"/>
        <v>204</v>
      </c>
      <c r="G1354" s="155">
        <v>135</v>
      </c>
      <c r="H1354" s="155">
        <v>60</v>
      </c>
      <c r="I1354" s="155">
        <v>9</v>
      </c>
      <c r="J1354" s="155"/>
    </row>
    <row r="1355" spans="1:10">
      <c r="A1355" s="155">
        <v>68</v>
      </c>
      <c r="B1355" s="155" t="s">
        <v>1645</v>
      </c>
      <c r="C1355" s="155" t="s">
        <v>1646</v>
      </c>
      <c r="D1355" s="155" t="s">
        <v>112</v>
      </c>
      <c r="E1355" s="155"/>
      <c r="F1355" s="155">
        <f t="shared" si="59"/>
        <v>175</v>
      </c>
      <c r="G1355" s="155">
        <v>50</v>
      </c>
      <c r="H1355" s="155">
        <v>50</v>
      </c>
      <c r="I1355" s="155">
        <v>50</v>
      </c>
      <c r="J1355" s="155">
        <v>25</v>
      </c>
    </row>
    <row r="1356" spans="1:10">
      <c r="A1356" s="155">
        <v>69</v>
      </c>
      <c r="B1356" s="155" t="s">
        <v>1647</v>
      </c>
      <c r="C1356" s="155" t="s">
        <v>1648</v>
      </c>
      <c r="D1356" s="155" t="s">
        <v>112</v>
      </c>
      <c r="E1356" s="155"/>
      <c r="F1356" s="155">
        <f t="shared" si="59"/>
        <v>10</v>
      </c>
      <c r="G1356" s="155"/>
      <c r="H1356" s="155">
        <v>10</v>
      </c>
      <c r="I1356" s="155"/>
      <c r="J1356" s="155"/>
    </row>
    <row r="1357" spans="1:10" ht="25.5">
      <c r="A1357" s="155">
        <v>70</v>
      </c>
      <c r="B1357" s="155" t="s">
        <v>1649</v>
      </c>
      <c r="C1357" s="155" t="s">
        <v>1650</v>
      </c>
      <c r="D1357" s="155" t="s">
        <v>112</v>
      </c>
      <c r="E1357" s="155"/>
      <c r="F1357" s="155">
        <f t="shared" si="59"/>
        <v>5</v>
      </c>
      <c r="G1357" s="155"/>
      <c r="H1357" s="155">
        <v>5</v>
      </c>
      <c r="I1357" s="155"/>
      <c r="J1357" s="155"/>
    </row>
    <row r="1358" spans="1:10" ht="102">
      <c r="A1358" s="155">
        <v>71</v>
      </c>
      <c r="B1358" s="155" t="s">
        <v>1651</v>
      </c>
      <c r="C1358" s="155" t="s">
        <v>1652</v>
      </c>
      <c r="D1358" s="155" t="s">
        <v>112</v>
      </c>
      <c r="E1358" s="155"/>
      <c r="F1358" s="155">
        <f t="shared" si="59"/>
        <v>3</v>
      </c>
      <c r="G1358" s="155">
        <v>3</v>
      </c>
      <c r="H1358" s="155"/>
      <c r="I1358" s="155"/>
      <c r="J1358" s="155"/>
    </row>
    <row r="1359" spans="1:10">
      <c r="A1359" s="155">
        <v>72</v>
      </c>
      <c r="B1359" s="155" t="s">
        <v>1653</v>
      </c>
      <c r="C1359" s="155" t="s">
        <v>1654</v>
      </c>
      <c r="D1359" s="155" t="s">
        <v>112</v>
      </c>
      <c r="E1359" s="155"/>
      <c r="F1359" s="155">
        <f t="shared" si="59"/>
        <v>1</v>
      </c>
      <c r="G1359" s="155">
        <v>1</v>
      </c>
      <c r="H1359" s="155"/>
      <c r="I1359" s="155"/>
      <c r="J1359" s="155"/>
    </row>
    <row r="1360" spans="1:10">
      <c r="A1360" s="155">
        <v>73</v>
      </c>
      <c r="B1360" s="155" t="s">
        <v>1655</v>
      </c>
      <c r="C1360" s="155" t="s">
        <v>1656</v>
      </c>
      <c r="D1360" s="155" t="s">
        <v>112</v>
      </c>
      <c r="E1360" s="155"/>
      <c r="F1360" s="155">
        <f t="shared" si="59"/>
        <v>1</v>
      </c>
      <c r="G1360" s="155">
        <v>1</v>
      </c>
      <c r="H1360" s="155"/>
      <c r="I1360" s="155"/>
      <c r="J1360" s="155"/>
    </row>
    <row r="1361" spans="1:10">
      <c r="A1361" s="155">
        <v>74</v>
      </c>
      <c r="B1361" s="155" t="s">
        <v>1657</v>
      </c>
      <c r="C1361" s="155" t="s">
        <v>1658</v>
      </c>
      <c r="D1361" s="155" t="s">
        <v>112</v>
      </c>
      <c r="E1361" s="155"/>
      <c r="F1361" s="155">
        <f t="shared" si="59"/>
        <v>1</v>
      </c>
      <c r="G1361" s="155">
        <v>1</v>
      </c>
      <c r="H1361" s="155"/>
      <c r="I1361" s="155"/>
      <c r="J1361" s="155"/>
    </row>
    <row r="1362" spans="1:10">
      <c r="A1362" s="155">
        <v>75</v>
      </c>
      <c r="B1362" s="155" t="s">
        <v>1659</v>
      </c>
      <c r="C1362" s="155" t="s">
        <v>1660</v>
      </c>
      <c r="D1362" s="155" t="s">
        <v>112</v>
      </c>
      <c r="E1362" s="155"/>
      <c r="F1362" s="155">
        <f t="shared" si="59"/>
        <v>4</v>
      </c>
      <c r="G1362" s="155">
        <v>2</v>
      </c>
      <c r="H1362" s="155">
        <v>2</v>
      </c>
      <c r="I1362" s="155"/>
      <c r="J1362" s="155"/>
    </row>
    <row r="1363" spans="1:10" ht="38.25">
      <c r="A1363" s="155">
        <v>76</v>
      </c>
      <c r="B1363" s="155" t="s">
        <v>1661</v>
      </c>
      <c r="C1363" s="155" t="s">
        <v>1662</v>
      </c>
      <c r="D1363" s="155" t="s">
        <v>112</v>
      </c>
      <c r="E1363" s="155"/>
      <c r="F1363" s="155">
        <f t="shared" si="59"/>
        <v>4</v>
      </c>
      <c r="G1363" s="155"/>
      <c r="H1363" s="155">
        <v>3</v>
      </c>
      <c r="I1363" s="155">
        <v>1</v>
      </c>
      <c r="J1363" s="155"/>
    </row>
    <row r="1364" spans="1:10" ht="25.5">
      <c r="A1364" s="155">
        <v>77</v>
      </c>
      <c r="B1364" s="155" t="s">
        <v>1663</v>
      </c>
      <c r="C1364" s="155" t="s">
        <v>1664</v>
      </c>
      <c r="D1364" s="155" t="s">
        <v>112</v>
      </c>
      <c r="E1364" s="155">
        <v>0</v>
      </c>
      <c r="F1364" s="155">
        <f t="shared" si="59"/>
        <v>56</v>
      </c>
      <c r="G1364" s="155">
        <v>56</v>
      </c>
      <c r="H1364" s="155"/>
      <c r="I1364" s="155"/>
      <c r="J1364" s="155"/>
    </row>
    <row r="1365" spans="1:10">
      <c r="A1365" s="155">
        <v>78</v>
      </c>
      <c r="B1365" s="155" t="s">
        <v>1665</v>
      </c>
      <c r="C1365" s="155" t="s">
        <v>1666</v>
      </c>
      <c r="D1365" s="155" t="s">
        <v>112</v>
      </c>
      <c r="E1365" s="155"/>
      <c r="F1365" s="155">
        <f t="shared" si="59"/>
        <v>16</v>
      </c>
      <c r="G1365" s="155">
        <v>8</v>
      </c>
      <c r="H1365" s="155">
        <v>8</v>
      </c>
      <c r="I1365" s="155"/>
      <c r="J1365" s="155"/>
    </row>
    <row r="1366" spans="1:10" ht="229.5">
      <c r="A1366" s="155">
        <v>79</v>
      </c>
      <c r="B1366" s="155" t="s">
        <v>1668</v>
      </c>
      <c r="C1366" s="155" t="s">
        <v>1669</v>
      </c>
      <c r="D1366" s="155" t="s">
        <v>112</v>
      </c>
      <c r="E1366" s="155"/>
      <c r="F1366" s="155">
        <f t="shared" si="59"/>
        <v>12</v>
      </c>
      <c r="G1366" s="155">
        <v>6</v>
      </c>
      <c r="H1366" s="155">
        <v>6</v>
      </c>
      <c r="I1366" s="155"/>
      <c r="J1366" s="155"/>
    </row>
    <row r="1367" spans="1:10" ht="76.5">
      <c r="A1367" s="155">
        <v>80</v>
      </c>
      <c r="B1367" s="155" t="s">
        <v>1670</v>
      </c>
      <c r="C1367" s="155" t="s">
        <v>1671</v>
      </c>
      <c r="D1367" s="155" t="s">
        <v>112</v>
      </c>
      <c r="E1367" s="155"/>
      <c r="F1367" s="155">
        <f t="shared" si="59"/>
        <v>6</v>
      </c>
      <c r="G1367" s="155">
        <v>3</v>
      </c>
      <c r="H1367" s="155">
        <v>3</v>
      </c>
      <c r="I1367" s="155"/>
      <c r="J1367" s="155"/>
    </row>
    <row r="1368" spans="1:10" ht="25.5">
      <c r="A1368" s="155">
        <v>81</v>
      </c>
      <c r="B1368" s="155" t="s">
        <v>1672</v>
      </c>
      <c r="C1368" s="155" t="s">
        <v>1673</v>
      </c>
      <c r="D1368" s="155" t="s">
        <v>112</v>
      </c>
      <c r="E1368" s="155"/>
      <c r="F1368" s="155">
        <f t="shared" si="59"/>
        <v>10</v>
      </c>
      <c r="G1368" s="155">
        <v>4</v>
      </c>
      <c r="H1368" s="155">
        <v>4</v>
      </c>
      <c r="I1368" s="155">
        <v>2</v>
      </c>
      <c r="J1368" s="155"/>
    </row>
    <row r="1369" spans="1:10">
      <c r="A1369" s="155">
        <v>82</v>
      </c>
      <c r="B1369" s="155" t="s">
        <v>1674</v>
      </c>
      <c r="C1369" s="155" t="s">
        <v>1675</v>
      </c>
      <c r="D1369" s="155" t="s">
        <v>112</v>
      </c>
      <c r="E1369" s="155"/>
      <c r="F1369" s="155">
        <f t="shared" si="59"/>
        <v>4</v>
      </c>
      <c r="G1369" s="155">
        <v>2</v>
      </c>
      <c r="H1369" s="155">
        <v>2</v>
      </c>
      <c r="I1369" s="155"/>
      <c r="J1369" s="155"/>
    </row>
    <row r="1370" spans="1:10">
      <c r="A1370" s="155">
        <v>83</v>
      </c>
      <c r="B1370" s="155" t="s">
        <v>1676</v>
      </c>
      <c r="C1370" s="155"/>
      <c r="D1370" s="155" t="s">
        <v>112</v>
      </c>
      <c r="E1370" s="155"/>
      <c r="F1370" s="155">
        <f t="shared" si="59"/>
        <v>9</v>
      </c>
      <c r="G1370" s="155">
        <v>5</v>
      </c>
      <c r="H1370" s="155">
        <v>1</v>
      </c>
      <c r="I1370" s="155">
        <v>3</v>
      </c>
      <c r="J1370" s="155"/>
    </row>
    <row r="1371" spans="1:10" ht="15" customHeight="1">
      <c r="A1371" s="243" t="s">
        <v>1712</v>
      </c>
      <c r="B1371" s="244"/>
      <c r="C1371" s="244"/>
      <c r="D1371" s="244"/>
      <c r="E1371" s="244"/>
      <c r="F1371" s="244"/>
      <c r="G1371" s="244"/>
      <c r="H1371" s="244"/>
      <c r="I1371" s="244"/>
      <c r="J1371" s="245"/>
    </row>
    <row r="1372" spans="1:10" ht="25.5">
      <c r="A1372" s="170">
        <v>1</v>
      </c>
      <c r="B1372" s="147" t="s">
        <v>1710</v>
      </c>
      <c r="C1372" s="170"/>
      <c r="D1372" s="170" t="s">
        <v>734</v>
      </c>
      <c r="E1372" s="170"/>
      <c r="F1372" s="170">
        <v>6000</v>
      </c>
      <c r="G1372" s="170">
        <v>3000</v>
      </c>
      <c r="H1372" s="170">
        <v>3000</v>
      </c>
      <c r="I1372" s="170"/>
      <c r="J1372" s="170"/>
    </row>
    <row r="1373" spans="1:10" ht="25.5">
      <c r="A1373" s="170">
        <v>2</v>
      </c>
      <c r="B1373" s="147" t="s">
        <v>1709</v>
      </c>
      <c r="C1373" s="170"/>
      <c r="D1373" s="170" t="s">
        <v>734</v>
      </c>
      <c r="E1373" s="170"/>
      <c r="F1373" s="170">
        <v>3000</v>
      </c>
      <c r="G1373" s="170">
        <v>3000</v>
      </c>
      <c r="H1373" s="170"/>
      <c r="I1373" s="170"/>
      <c r="J1373" s="170"/>
    </row>
    <row r="1374" spans="1:10">
      <c r="A1374" s="170">
        <v>3</v>
      </c>
      <c r="B1374" s="147" t="s">
        <v>1708</v>
      </c>
      <c r="C1374" s="170"/>
      <c r="D1374" s="170" t="s">
        <v>15</v>
      </c>
      <c r="E1374" s="170"/>
      <c r="F1374" s="170">
        <v>1</v>
      </c>
      <c r="G1374" s="170"/>
      <c r="H1374" s="170">
        <v>1</v>
      </c>
      <c r="I1374" s="170"/>
      <c r="J1374" s="170"/>
    </row>
    <row r="1375" spans="1:10">
      <c r="A1375" s="170">
        <v>4</v>
      </c>
      <c r="B1375" s="147" t="s">
        <v>1707</v>
      </c>
      <c r="C1375" s="170"/>
      <c r="D1375" s="170" t="s">
        <v>15</v>
      </c>
      <c r="E1375" s="170"/>
      <c r="F1375" s="170">
        <v>10</v>
      </c>
      <c r="G1375" s="170"/>
      <c r="H1375" s="170">
        <v>5</v>
      </c>
      <c r="I1375" s="170">
        <v>5</v>
      </c>
      <c r="J1375" s="170"/>
    </row>
    <row r="1376" spans="1:10">
      <c r="A1376" s="170">
        <v>5</v>
      </c>
      <c r="B1376" s="147" t="s">
        <v>1706</v>
      </c>
      <c r="C1376" s="170"/>
      <c r="D1376" s="170" t="s">
        <v>15</v>
      </c>
      <c r="E1376" s="170"/>
      <c r="F1376" s="170">
        <v>10</v>
      </c>
      <c r="G1376" s="170"/>
      <c r="H1376" s="170">
        <v>5</v>
      </c>
      <c r="I1376" s="170">
        <v>5</v>
      </c>
      <c r="J1376" s="170"/>
    </row>
    <row r="1377" spans="1:10">
      <c r="A1377" s="170">
        <v>6</v>
      </c>
      <c r="B1377" s="147" t="s">
        <v>1705</v>
      </c>
      <c r="C1377" s="170"/>
      <c r="D1377" s="170" t="s">
        <v>15</v>
      </c>
      <c r="E1377" s="170"/>
      <c r="F1377" s="170">
        <v>10</v>
      </c>
      <c r="G1377" s="170"/>
      <c r="H1377" s="170">
        <v>5</v>
      </c>
      <c r="I1377" s="170">
        <v>5</v>
      </c>
      <c r="J1377" s="170"/>
    </row>
    <row r="1378" spans="1:10">
      <c r="A1378" s="170">
        <v>7</v>
      </c>
      <c r="B1378" s="147" t="s">
        <v>1704</v>
      </c>
      <c r="C1378" s="170"/>
      <c r="D1378" s="170" t="s">
        <v>15</v>
      </c>
      <c r="E1378" s="170"/>
      <c r="F1378" s="170">
        <v>10</v>
      </c>
      <c r="G1378" s="170">
        <v>5</v>
      </c>
      <c r="H1378" s="170">
        <v>5</v>
      </c>
      <c r="I1378" s="170"/>
      <c r="J1378" s="170"/>
    </row>
    <row r="1379" spans="1:10">
      <c r="A1379" s="170">
        <v>8</v>
      </c>
      <c r="B1379" s="147" t="s">
        <v>1703</v>
      </c>
      <c r="C1379" s="170"/>
      <c r="D1379" s="170" t="s">
        <v>15</v>
      </c>
      <c r="E1379" s="170"/>
      <c r="F1379" s="170">
        <v>10</v>
      </c>
      <c r="G1379" s="170">
        <v>5</v>
      </c>
      <c r="H1379" s="170">
        <v>5</v>
      </c>
      <c r="I1379" s="170"/>
      <c r="J1379" s="170"/>
    </row>
    <row r="1380" spans="1:10">
      <c r="A1380" s="170">
        <v>9</v>
      </c>
      <c r="B1380" s="147" t="s">
        <v>1702</v>
      </c>
      <c r="C1380" s="170"/>
      <c r="D1380" s="170" t="s">
        <v>1695</v>
      </c>
      <c r="E1380" s="170"/>
      <c r="F1380" s="170">
        <v>5</v>
      </c>
      <c r="G1380" s="170">
        <v>5</v>
      </c>
      <c r="H1380" s="170"/>
      <c r="I1380" s="170"/>
      <c r="J1380" s="170"/>
    </row>
    <row r="1381" spans="1:10" ht="25.5">
      <c r="A1381" s="170">
        <v>10</v>
      </c>
      <c r="B1381" s="147" t="s">
        <v>1701</v>
      </c>
      <c r="C1381" s="170"/>
      <c r="D1381" s="170" t="s">
        <v>15</v>
      </c>
      <c r="E1381" s="170"/>
      <c r="F1381" s="170">
        <v>2</v>
      </c>
      <c r="G1381" s="170">
        <v>2</v>
      </c>
      <c r="H1381" s="170"/>
      <c r="I1381" s="170"/>
      <c r="J1381" s="170"/>
    </row>
    <row r="1382" spans="1:10">
      <c r="A1382" s="170">
        <v>11</v>
      </c>
      <c r="B1382" s="147" t="s">
        <v>1700</v>
      </c>
      <c r="C1382" s="170"/>
      <c r="D1382" s="170" t="s">
        <v>1695</v>
      </c>
      <c r="E1382" s="170"/>
      <c r="F1382" s="170">
        <v>2</v>
      </c>
      <c r="G1382" s="170">
        <v>2</v>
      </c>
      <c r="H1382" s="170"/>
      <c r="I1382" s="170"/>
      <c r="J1382" s="170"/>
    </row>
    <row r="1383" spans="1:10">
      <c r="A1383" s="170">
        <v>12</v>
      </c>
      <c r="B1383" s="147" t="s">
        <v>1699</v>
      </c>
      <c r="C1383" s="170"/>
      <c r="D1383" s="170" t="s">
        <v>1695</v>
      </c>
      <c r="E1383" s="170"/>
      <c r="F1383" s="170">
        <v>4</v>
      </c>
      <c r="G1383" s="170">
        <v>4</v>
      </c>
      <c r="H1383" s="170"/>
      <c r="I1383" s="170"/>
      <c r="J1383" s="170"/>
    </row>
    <row r="1384" spans="1:10">
      <c r="A1384" s="170">
        <v>13</v>
      </c>
      <c r="B1384" s="147" t="s">
        <v>1698</v>
      </c>
      <c r="C1384" s="170"/>
      <c r="D1384" s="170" t="s">
        <v>15</v>
      </c>
      <c r="E1384" s="170"/>
      <c r="F1384" s="170">
        <v>2</v>
      </c>
      <c r="G1384" s="170">
        <v>2</v>
      </c>
      <c r="H1384" s="170"/>
      <c r="I1384" s="170"/>
      <c r="J1384" s="170"/>
    </row>
    <row r="1385" spans="1:10">
      <c r="A1385" s="170">
        <v>14</v>
      </c>
      <c r="B1385" s="147" t="s">
        <v>1697</v>
      </c>
      <c r="C1385" s="170"/>
      <c r="D1385" s="170" t="s">
        <v>1695</v>
      </c>
      <c r="E1385" s="170"/>
      <c r="F1385" s="170">
        <v>7</v>
      </c>
      <c r="G1385" s="170">
        <v>7</v>
      </c>
      <c r="H1385" s="170"/>
      <c r="I1385" s="170"/>
      <c r="J1385" s="170"/>
    </row>
    <row r="1386" spans="1:10">
      <c r="A1386" s="170">
        <v>15</v>
      </c>
      <c r="B1386" s="147" t="s">
        <v>1696</v>
      </c>
      <c r="C1386" s="170"/>
      <c r="D1386" s="170" t="s">
        <v>1695</v>
      </c>
      <c r="E1386" s="170"/>
      <c r="F1386" s="170">
        <v>5</v>
      </c>
      <c r="G1386" s="170">
        <v>5</v>
      </c>
      <c r="H1386" s="170"/>
      <c r="I1386" s="170"/>
      <c r="J1386" s="170"/>
    </row>
    <row r="1387" spans="1:10">
      <c r="A1387" s="170">
        <v>16</v>
      </c>
      <c r="B1387" s="147" t="s">
        <v>1694</v>
      </c>
      <c r="C1387" s="170"/>
      <c r="D1387" s="170" t="s">
        <v>15</v>
      </c>
      <c r="E1387" s="170"/>
      <c r="F1387" s="170">
        <v>10</v>
      </c>
      <c r="G1387" s="170">
        <v>5</v>
      </c>
      <c r="H1387" s="170">
        <v>5</v>
      </c>
      <c r="I1387" s="170"/>
      <c r="J1387" s="170"/>
    </row>
    <row r="1388" spans="1:10">
      <c r="A1388" s="170">
        <v>17</v>
      </c>
      <c r="B1388" s="147" t="s">
        <v>1693</v>
      </c>
      <c r="C1388" s="170"/>
      <c r="D1388" s="170" t="s">
        <v>15</v>
      </c>
      <c r="E1388" s="170"/>
      <c r="F1388" s="170">
        <v>15</v>
      </c>
      <c r="G1388" s="170"/>
      <c r="H1388" s="170">
        <v>5</v>
      </c>
      <c r="I1388" s="170">
        <v>10</v>
      </c>
      <c r="J1388" s="170"/>
    </row>
    <row r="1389" spans="1:10">
      <c r="A1389" s="170">
        <v>18</v>
      </c>
      <c r="B1389" s="147" t="s">
        <v>1692</v>
      </c>
      <c r="C1389" s="170"/>
      <c r="D1389" s="170" t="s">
        <v>15</v>
      </c>
      <c r="E1389" s="170"/>
      <c r="F1389" s="170">
        <v>10</v>
      </c>
      <c r="G1389" s="170"/>
      <c r="H1389" s="170">
        <v>5</v>
      </c>
      <c r="I1389" s="170">
        <v>5</v>
      </c>
      <c r="J1389" s="170"/>
    </row>
    <row r="1390" spans="1:10">
      <c r="A1390" s="170">
        <v>19</v>
      </c>
      <c r="B1390" s="147" t="s">
        <v>1691</v>
      </c>
      <c r="C1390" s="170"/>
      <c r="D1390" s="170" t="s">
        <v>15</v>
      </c>
      <c r="E1390" s="170"/>
      <c r="F1390" s="170">
        <v>20</v>
      </c>
      <c r="G1390" s="170">
        <v>5</v>
      </c>
      <c r="H1390" s="170">
        <v>5</v>
      </c>
      <c r="I1390" s="170">
        <v>5</v>
      </c>
      <c r="J1390" s="170">
        <v>5</v>
      </c>
    </row>
    <row r="1391" spans="1:10">
      <c r="A1391" s="170">
        <v>20</v>
      </c>
      <c r="B1391" s="147" t="s">
        <v>1690</v>
      </c>
      <c r="C1391" s="170"/>
      <c r="D1391" s="170" t="s">
        <v>15</v>
      </c>
      <c r="E1391" s="170"/>
      <c r="F1391" s="170">
        <v>20</v>
      </c>
      <c r="G1391" s="170">
        <v>5</v>
      </c>
      <c r="H1391" s="170">
        <v>5</v>
      </c>
      <c r="I1391" s="170">
        <v>5</v>
      </c>
      <c r="J1391" s="170">
        <v>5</v>
      </c>
    </row>
    <row r="1392" spans="1:10">
      <c r="A1392" s="170">
        <v>21</v>
      </c>
      <c r="B1392" s="147" t="s">
        <v>1689</v>
      </c>
      <c r="C1392" s="170"/>
      <c r="D1392" s="170" t="s">
        <v>15</v>
      </c>
      <c r="E1392" s="170"/>
      <c r="F1392" s="170">
        <v>20</v>
      </c>
      <c r="G1392" s="170">
        <v>10</v>
      </c>
      <c r="H1392" s="170">
        <v>10</v>
      </c>
      <c r="I1392" s="170"/>
      <c r="J1392" s="170"/>
    </row>
    <row r="1393" spans="1:10">
      <c r="A1393" s="170">
        <v>22</v>
      </c>
      <c r="B1393" s="147" t="s">
        <v>1688</v>
      </c>
      <c r="C1393" s="170"/>
      <c r="D1393" s="170" t="s">
        <v>15</v>
      </c>
      <c r="E1393" s="170"/>
      <c r="F1393" s="170">
        <v>20</v>
      </c>
      <c r="G1393" s="170">
        <v>10</v>
      </c>
      <c r="H1393" s="170">
        <v>10</v>
      </c>
      <c r="I1393" s="170"/>
      <c r="J1393" s="170"/>
    </row>
    <row r="1394" spans="1:10">
      <c r="A1394" s="170">
        <v>23</v>
      </c>
      <c r="B1394" s="147" t="s">
        <v>1687</v>
      </c>
      <c r="C1394" s="170"/>
      <c r="D1394" s="170" t="s">
        <v>74</v>
      </c>
      <c r="E1394" s="170"/>
      <c r="F1394" s="170">
        <v>2</v>
      </c>
      <c r="G1394" s="170">
        <v>2</v>
      </c>
      <c r="H1394" s="170"/>
      <c r="I1394" s="170"/>
      <c r="J1394" s="170"/>
    </row>
    <row r="1395" spans="1:10">
      <c r="A1395" s="170">
        <v>24</v>
      </c>
      <c r="B1395" s="147" t="s">
        <v>1686</v>
      </c>
      <c r="C1395" s="170"/>
      <c r="D1395" s="170" t="s">
        <v>15</v>
      </c>
      <c r="E1395" s="170"/>
      <c r="F1395" s="170">
        <v>200</v>
      </c>
      <c r="G1395" s="170">
        <v>200</v>
      </c>
      <c r="H1395" s="170"/>
      <c r="I1395" s="170"/>
      <c r="J1395" s="170"/>
    </row>
    <row r="1396" spans="1:10" ht="25.5">
      <c r="A1396" s="170">
        <v>25</v>
      </c>
      <c r="B1396" s="147" t="s">
        <v>1685</v>
      </c>
      <c r="C1396" s="170"/>
      <c r="D1396" s="170" t="s">
        <v>734</v>
      </c>
      <c r="E1396" s="170"/>
      <c r="F1396" s="170">
        <v>2000</v>
      </c>
      <c r="G1396" s="170"/>
      <c r="H1396" s="170">
        <v>2000</v>
      </c>
      <c r="I1396" s="170"/>
      <c r="J1396" s="170"/>
    </row>
    <row r="1397" spans="1:10" ht="25.5">
      <c r="A1397" s="170">
        <v>26</v>
      </c>
      <c r="B1397" s="147" t="s">
        <v>1684</v>
      </c>
      <c r="C1397" s="170"/>
      <c r="D1397" s="170" t="s">
        <v>734</v>
      </c>
      <c r="E1397" s="170"/>
      <c r="F1397" s="170">
        <v>4000</v>
      </c>
      <c r="G1397" s="170"/>
      <c r="H1397" s="170">
        <v>4000</v>
      </c>
      <c r="I1397" s="170"/>
      <c r="J1397" s="170"/>
    </row>
    <row r="1398" spans="1:10">
      <c r="A1398" s="170">
        <v>27</v>
      </c>
      <c r="B1398" s="179" t="s">
        <v>1683</v>
      </c>
      <c r="C1398" s="170"/>
      <c r="D1398" s="170" t="s">
        <v>15</v>
      </c>
      <c r="E1398" s="170"/>
      <c r="F1398" s="170">
        <v>15</v>
      </c>
      <c r="G1398" s="170">
        <v>15</v>
      </c>
      <c r="H1398" s="170"/>
      <c r="I1398" s="170"/>
      <c r="J1398" s="170"/>
    </row>
    <row r="1399" spans="1:10">
      <c r="A1399" s="170">
        <v>28</v>
      </c>
      <c r="B1399" s="147" t="s">
        <v>1682</v>
      </c>
      <c r="C1399" s="170"/>
      <c r="D1399" s="170" t="s">
        <v>15</v>
      </c>
      <c r="E1399" s="170"/>
      <c r="F1399" s="170">
        <v>100</v>
      </c>
      <c r="G1399" s="170">
        <v>100</v>
      </c>
      <c r="H1399" s="170"/>
      <c r="I1399" s="170"/>
      <c r="J1399" s="170"/>
    </row>
    <row r="1400" spans="1:10">
      <c r="A1400" s="170">
        <v>29</v>
      </c>
      <c r="B1400" s="147" t="s">
        <v>1681</v>
      </c>
      <c r="C1400" s="170"/>
      <c r="D1400" s="170" t="s">
        <v>734</v>
      </c>
      <c r="E1400" s="170"/>
      <c r="F1400" s="170">
        <v>6000</v>
      </c>
      <c r="G1400" s="170">
        <v>3000</v>
      </c>
      <c r="H1400" s="170">
        <v>3000</v>
      </c>
      <c r="I1400" s="170"/>
      <c r="J1400" s="170"/>
    </row>
    <row r="1401" spans="1:10">
      <c r="A1401" s="170">
        <v>30</v>
      </c>
      <c r="B1401" s="147" t="s">
        <v>1680</v>
      </c>
      <c r="C1401" s="170"/>
      <c r="D1401" s="170" t="s">
        <v>734</v>
      </c>
      <c r="E1401" s="170"/>
      <c r="F1401" s="170">
        <v>5000</v>
      </c>
      <c r="G1401" s="170">
        <v>2500</v>
      </c>
      <c r="H1401" s="170">
        <v>2500</v>
      </c>
      <c r="I1401" s="170"/>
      <c r="J1401" s="170"/>
    </row>
    <row r="1402" spans="1:10">
      <c r="A1402" s="170">
        <v>31</v>
      </c>
      <c r="B1402" s="147" t="s">
        <v>1679</v>
      </c>
      <c r="C1402" s="170"/>
      <c r="D1402" s="170" t="s">
        <v>74</v>
      </c>
      <c r="E1402" s="170"/>
      <c r="F1402" s="170">
        <v>100</v>
      </c>
      <c r="G1402" s="170">
        <v>50</v>
      </c>
      <c r="H1402" s="170">
        <v>50</v>
      </c>
      <c r="I1402" s="170"/>
      <c r="J1402" s="170"/>
    </row>
    <row r="1403" spans="1:10" ht="25.5">
      <c r="A1403" s="170">
        <v>32</v>
      </c>
      <c r="B1403" s="147" t="s">
        <v>1678</v>
      </c>
      <c r="C1403" s="170"/>
      <c r="D1403" s="170" t="s">
        <v>15</v>
      </c>
      <c r="E1403" s="170"/>
      <c r="F1403" s="170">
        <v>1</v>
      </c>
      <c r="G1403" s="170">
        <v>1</v>
      </c>
      <c r="H1403" s="170"/>
      <c r="I1403" s="170"/>
      <c r="J1403" s="170"/>
    </row>
    <row r="1404" spans="1:10" ht="25.5">
      <c r="A1404" s="170">
        <v>33</v>
      </c>
      <c r="B1404" s="147" t="s">
        <v>1677</v>
      </c>
      <c r="C1404" s="170"/>
      <c r="D1404" s="170" t="s">
        <v>15</v>
      </c>
      <c r="E1404" s="170"/>
      <c r="F1404" s="170">
        <v>1</v>
      </c>
      <c r="G1404" s="170">
        <v>1</v>
      </c>
      <c r="H1404" s="170"/>
      <c r="I1404" s="170"/>
      <c r="J1404" s="170"/>
    </row>
    <row r="1405" spans="1:10" ht="15.75">
      <c r="A1405" s="243" t="s">
        <v>1711</v>
      </c>
      <c r="B1405" s="244"/>
      <c r="C1405" s="244"/>
      <c r="D1405" s="244"/>
      <c r="E1405" s="244"/>
      <c r="F1405" s="244"/>
      <c r="G1405" s="244"/>
      <c r="H1405" s="244"/>
      <c r="I1405" s="244"/>
      <c r="J1405" s="245"/>
    </row>
    <row r="1406" spans="1:10" ht="38.25">
      <c r="A1406" s="155">
        <v>1</v>
      </c>
      <c r="B1406" s="155" t="s">
        <v>1713</v>
      </c>
      <c r="C1406" s="155" t="s">
        <v>1714</v>
      </c>
      <c r="D1406" s="155" t="s">
        <v>1715</v>
      </c>
      <c r="E1406" s="146"/>
      <c r="F1406" s="155">
        <v>39</v>
      </c>
      <c r="G1406" s="155"/>
      <c r="H1406" s="155">
        <v>39</v>
      </c>
      <c r="I1406" s="155"/>
      <c r="J1406" s="155"/>
    </row>
    <row r="1407" spans="1:10" ht="51">
      <c r="A1407" s="155">
        <v>2</v>
      </c>
      <c r="B1407" s="155" t="s">
        <v>1716</v>
      </c>
      <c r="C1407" s="155" t="s">
        <v>1717</v>
      </c>
      <c r="D1407" s="155" t="s">
        <v>1715</v>
      </c>
      <c r="E1407" s="146"/>
      <c r="F1407" s="155">
        <v>49</v>
      </c>
      <c r="G1407" s="155"/>
      <c r="H1407" s="155">
        <v>49</v>
      </c>
      <c r="I1407" s="155"/>
      <c r="J1407" s="155"/>
    </row>
    <row r="1408" spans="1:10" ht="51">
      <c r="A1408" s="155">
        <v>3</v>
      </c>
      <c r="B1408" s="147" t="s">
        <v>1718</v>
      </c>
      <c r="C1408" s="147" t="s">
        <v>1719</v>
      </c>
      <c r="D1408" s="155" t="s">
        <v>1467</v>
      </c>
      <c r="E1408" s="146"/>
      <c r="F1408" s="155">
        <v>3</v>
      </c>
      <c r="G1408" s="171"/>
      <c r="H1408" s="171">
        <v>3</v>
      </c>
      <c r="I1408" s="171"/>
      <c r="J1408" s="171"/>
    </row>
    <row r="1409" spans="1:10" ht="25.5">
      <c r="A1409" s="155">
        <v>4</v>
      </c>
      <c r="B1409" s="155" t="s">
        <v>1720</v>
      </c>
      <c r="C1409" s="147" t="s">
        <v>1721</v>
      </c>
      <c r="D1409" s="155" t="s">
        <v>1467</v>
      </c>
      <c r="E1409" s="146"/>
      <c r="F1409" s="155">
        <v>42</v>
      </c>
      <c r="G1409" s="171"/>
      <c r="H1409" s="171">
        <v>42</v>
      </c>
      <c r="I1409" s="171"/>
      <c r="J1409" s="171"/>
    </row>
    <row r="1410" spans="1:10" ht="51">
      <c r="A1410" s="155">
        <v>5</v>
      </c>
      <c r="B1410" s="147" t="s">
        <v>1722</v>
      </c>
      <c r="C1410" s="147" t="s">
        <v>1723</v>
      </c>
      <c r="D1410" s="132" t="s">
        <v>1467</v>
      </c>
      <c r="E1410" s="146"/>
      <c r="F1410" s="155">
        <v>3</v>
      </c>
      <c r="G1410" s="151"/>
      <c r="H1410" s="132">
        <v>3</v>
      </c>
      <c r="I1410" s="151"/>
      <c r="J1410" s="151"/>
    </row>
    <row r="1411" spans="1:10" ht="63.75">
      <c r="A1411" s="155">
        <v>6</v>
      </c>
      <c r="B1411" s="155" t="s">
        <v>1722</v>
      </c>
      <c r="C1411" s="147" t="s">
        <v>1724</v>
      </c>
      <c r="D1411" s="155" t="s">
        <v>1467</v>
      </c>
      <c r="E1411" s="146"/>
      <c r="F1411" s="155">
        <v>172</v>
      </c>
      <c r="G1411" s="171"/>
      <c r="H1411" s="171">
        <v>172</v>
      </c>
      <c r="I1411" s="171"/>
      <c r="J1411" s="171"/>
    </row>
    <row r="1412" spans="1:10">
      <c r="A1412" s="155">
        <v>7</v>
      </c>
      <c r="B1412" s="155" t="s">
        <v>1725</v>
      </c>
      <c r="C1412" s="155" t="s">
        <v>1726</v>
      </c>
      <c r="D1412" s="155" t="s">
        <v>1467</v>
      </c>
      <c r="E1412" s="146"/>
      <c r="F1412" s="155">
        <v>12</v>
      </c>
      <c r="G1412" s="155"/>
      <c r="H1412" s="155">
        <v>12</v>
      </c>
      <c r="I1412" s="155"/>
      <c r="J1412" s="155"/>
    </row>
    <row r="1413" spans="1:10">
      <c r="A1413" s="155">
        <v>8</v>
      </c>
      <c r="B1413" s="155" t="s">
        <v>1727</v>
      </c>
      <c r="C1413" s="155" t="s">
        <v>1728</v>
      </c>
      <c r="D1413" s="155" t="s">
        <v>1467</v>
      </c>
      <c r="E1413" s="146"/>
      <c r="F1413" s="155">
        <v>17</v>
      </c>
      <c r="G1413" s="155"/>
      <c r="H1413" s="155">
        <v>17</v>
      </c>
      <c r="I1413" s="155"/>
      <c r="J1413" s="155"/>
    </row>
    <row r="1414" spans="1:10">
      <c r="A1414" s="155">
        <v>9</v>
      </c>
      <c r="B1414" s="155" t="s">
        <v>1729</v>
      </c>
      <c r="C1414" s="155" t="s">
        <v>1730</v>
      </c>
      <c r="D1414" s="155" t="s">
        <v>1467</v>
      </c>
      <c r="E1414" s="146"/>
      <c r="F1414" s="155">
        <v>43</v>
      </c>
      <c r="G1414" s="155"/>
      <c r="H1414" s="155">
        <v>43</v>
      </c>
      <c r="I1414" s="155"/>
      <c r="J1414" s="155"/>
    </row>
    <row r="1415" spans="1:10">
      <c r="A1415" s="155">
        <v>10</v>
      </c>
      <c r="B1415" s="155" t="s">
        <v>1732</v>
      </c>
      <c r="C1415" s="171" t="s">
        <v>1733</v>
      </c>
      <c r="D1415" s="155" t="s">
        <v>1715</v>
      </c>
      <c r="E1415" s="146"/>
      <c r="F1415" s="155">
        <v>2</v>
      </c>
      <c r="G1415" s="171"/>
      <c r="H1415" s="171">
        <v>2</v>
      </c>
      <c r="I1415" s="171"/>
      <c r="J1415" s="171"/>
    </row>
    <row r="1416" spans="1:10">
      <c r="A1416" s="155">
        <v>11</v>
      </c>
      <c r="B1416" s="155" t="s">
        <v>1734</v>
      </c>
      <c r="C1416" s="155" t="s">
        <v>1731</v>
      </c>
      <c r="D1416" s="155" t="s">
        <v>1252</v>
      </c>
      <c r="E1416" s="146"/>
      <c r="F1416" s="155">
        <v>36</v>
      </c>
      <c r="G1416" s="171"/>
      <c r="H1416" s="171">
        <v>36</v>
      </c>
      <c r="I1416" s="171"/>
      <c r="J1416" s="171"/>
    </row>
    <row r="1417" spans="1:10">
      <c r="A1417" s="155">
        <v>12</v>
      </c>
      <c r="B1417" s="155" t="s">
        <v>1735</v>
      </c>
      <c r="C1417" s="155" t="s">
        <v>1731</v>
      </c>
      <c r="D1417" s="155" t="s">
        <v>1252</v>
      </c>
      <c r="E1417" s="146"/>
      <c r="F1417" s="155">
        <v>20</v>
      </c>
      <c r="G1417" s="171"/>
      <c r="H1417" s="171">
        <v>20</v>
      </c>
      <c r="I1417" s="171"/>
      <c r="J1417" s="171"/>
    </row>
    <row r="1418" spans="1:10">
      <c r="A1418" s="155">
        <v>13</v>
      </c>
      <c r="B1418" s="155" t="s">
        <v>1736</v>
      </c>
      <c r="C1418" s="155" t="s">
        <v>1731</v>
      </c>
      <c r="D1418" s="155" t="s">
        <v>1467</v>
      </c>
      <c r="E1418" s="146"/>
      <c r="F1418" s="155">
        <v>19</v>
      </c>
      <c r="G1418" s="171"/>
      <c r="H1418" s="171">
        <v>19</v>
      </c>
      <c r="I1418" s="171"/>
      <c r="J1418" s="171"/>
    </row>
    <row r="1419" spans="1:10">
      <c r="A1419" s="155">
        <v>14</v>
      </c>
      <c r="B1419" s="155" t="s">
        <v>1737</v>
      </c>
      <c r="C1419" s="155" t="s">
        <v>1731</v>
      </c>
      <c r="D1419" s="155" t="s">
        <v>1252</v>
      </c>
      <c r="E1419" s="146"/>
      <c r="F1419" s="155">
        <v>4</v>
      </c>
      <c r="G1419" s="171"/>
      <c r="H1419" s="171">
        <v>4</v>
      </c>
      <c r="I1419" s="171"/>
      <c r="J1419" s="171"/>
    </row>
    <row r="1420" spans="1:10">
      <c r="A1420" s="155">
        <v>15</v>
      </c>
      <c r="B1420" s="155" t="s">
        <v>1738</v>
      </c>
      <c r="C1420" s="155" t="s">
        <v>1731</v>
      </c>
      <c r="D1420" s="155" t="s">
        <v>1252</v>
      </c>
      <c r="E1420" s="146"/>
      <c r="F1420" s="155">
        <v>2</v>
      </c>
      <c r="G1420" s="171"/>
      <c r="H1420" s="171">
        <v>2</v>
      </c>
      <c r="I1420" s="171"/>
      <c r="J1420" s="171"/>
    </row>
    <row r="1421" spans="1:10">
      <c r="A1421" s="155">
        <v>16</v>
      </c>
      <c r="B1421" s="155" t="s">
        <v>1739</v>
      </c>
      <c r="C1421" s="155" t="s">
        <v>1731</v>
      </c>
      <c r="D1421" s="155" t="s">
        <v>1715</v>
      </c>
      <c r="E1421" s="146"/>
      <c r="F1421" s="155">
        <v>16</v>
      </c>
      <c r="G1421" s="155"/>
      <c r="H1421" s="155">
        <v>16</v>
      </c>
      <c r="I1421" s="155"/>
      <c r="J1421" s="155"/>
    </row>
    <row r="1422" spans="1:10">
      <c r="A1422" s="155">
        <v>17</v>
      </c>
      <c r="B1422" s="155" t="s">
        <v>1740</v>
      </c>
      <c r="C1422" s="155" t="s">
        <v>1731</v>
      </c>
      <c r="D1422" s="155" t="s">
        <v>1467</v>
      </c>
      <c r="E1422" s="146"/>
      <c r="F1422" s="155">
        <v>11</v>
      </c>
      <c r="G1422" s="155"/>
      <c r="H1422" s="155">
        <v>11</v>
      </c>
      <c r="I1422" s="155"/>
      <c r="J1422" s="155"/>
    </row>
    <row r="1423" spans="1:10">
      <c r="A1423" s="155">
        <v>18</v>
      </c>
      <c r="B1423" s="155" t="s">
        <v>1741</v>
      </c>
      <c r="C1423" s="155" t="s">
        <v>1731</v>
      </c>
      <c r="D1423" s="155" t="s">
        <v>1467</v>
      </c>
      <c r="E1423" s="146"/>
      <c r="F1423" s="155">
        <v>11</v>
      </c>
      <c r="G1423" s="155"/>
      <c r="H1423" s="155">
        <v>11</v>
      </c>
      <c r="I1423" s="155"/>
      <c r="J1423" s="155"/>
    </row>
    <row r="1424" spans="1:10">
      <c r="A1424" s="155">
        <v>19</v>
      </c>
      <c r="B1424" s="132" t="s">
        <v>1742</v>
      </c>
      <c r="C1424" s="132" t="s">
        <v>1743</v>
      </c>
      <c r="D1424" s="132" t="s">
        <v>1467</v>
      </c>
      <c r="E1424" s="146"/>
      <c r="F1424" s="155">
        <v>43</v>
      </c>
      <c r="G1424" s="151"/>
      <c r="H1424" s="132">
        <v>43</v>
      </c>
      <c r="I1424" s="132"/>
      <c r="J1424" s="132"/>
    </row>
    <row r="1425" spans="1:10">
      <c r="A1425" s="155">
        <v>20</v>
      </c>
      <c r="B1425" s="147" t="s">
        <v>1744</v>
      </c>
      <c r="C1425" s="155" t="s">
        <v>1731</v>
      </c>
      <c r="D1425" s="132" t="s">
        <v>1467</v>
      </c>
      <c r="E1425" s="146"/>
      <c r="F1425" s="155">
        <v>27</v>
      </c>
      <c r="G1425" s="151"/>
      <c r="H1425" s="132">
        <v>27</v>
      </c>
      <c r="I1425" s="151"/>
      <c r="J1425" s="151"/>
    </row>
    <row r="1426" spans="1:10">
      <c r="A1426" s="155">
        <v>21</v>
      </c>
      <c r="B1426" s="132" t="s">
        <v>1745</v>
      </c>
      <c r="C1426" s="155" t="s">
        <v>1731</v>
      </c>
      <c r="D1426" s="132" t="s">
        <v>1467</v>
      </c>
      <c r="E1426" s="146"/>
      <c r="F1426" s="155">
        <v>74</v>
      </c>
      <c r="G1426" s="151"/>
      <c r="H1426" s="132">
        <v>74</v>
      </c>
      <c r="I1426" s="151"/>
      <c r="J1426" s="151"/>
    </row>
    <row r="1427" spans="1:10">
      <c r="A1427" s="155">
        <v>22</v>
      </c>
      <c r="B1427" s="147" t="s">
        <v>1746</v>
      </c>
      <c r="C1427" s="155" t="s">
        <v>1747</v>
      </c>
      <c r="D1427" s="132" t="s">
        <v>1467</v>
      </c>
      <c r="E1427" s="146"/>
      <c r="F1427" s="155">
        <v>4</v>
      </c>
      <c r="G1427" s="151"/>
      <c r="H1427" s="132">
        <v>4</v>
      </c>
      <c r="I1427" s="151"/>
      <c r="J1427" s="151"/>
    </row>
    <row r="1428" spans="1:10">
      <c r="A1428" s="155">
        <v>23</v>
      </c>
      <c r="B1428" s="147" t="s">
        <v>1748</v>
      </c>
      <c r="C1428" s="125" t="s">
        <v>1749</v>
      </c>
      <c r="D1428" s="132" t="s">
        <v>1467</v>
      </c>
      <c r="E1428" s="146"/>
      <c r="F1428" s="155">
        <v>1450</v>
      </c>
      <c r="G1428" s="151"/>
      <c r="H1428" s="132">
        <v>1450</v>
      </c>
      <c r="I1428" s="151"/>
      <c r="J1428" s="151"/>
    </row>
    <row r="1429" spans="1:10">
      <c r="A1429" s="155">
        <v>24</v>
      </c>
      <c r="B1429" s="132" t="s">
        <v>1750</v>
      </c>
      <c r="C1429" s="125" t="s">
        <v>1743</v>
      </c>
      <c r="D1429" s="132" t="s">
        <v>1467</v>
      </c>
      <c r="E1429" s="146"/>
      <c r="F1429" s="155">
        <v>38</v>
      </c>
      <c r="G1429" s="151"/>
      <c r="H1429" s="132">
        <v>38</v>
      </c>
      <c r="I1429" s="151"/>
      <c r="J1429" s="151"/>
    </row>
    <row r="1430" spans="1:10">
      <c r="A1430" s="155">
        <v>25</v>
      </c>
      <c r="B1430" s="132" t="s">
        <v>1751</v>
      </c>
      <c r="C1430" s="125" t="s">
        <v>1752</v>
      </c>
      <c r="D1430" s="132" t="s">
        <v>1467</v>
      </c>
      <c r="E1430" s="146"/>
      <c r="F1430" s="155">
        <v>10</v>
      </c>
      <c r="G1430" s="151"/>
      <c r="H1430" s="132">
        <v>10</v>
      </c>
      <c r="I1430" s="151"/>
      <c r="J1430" s="151"/>
    </row>
    <row r="1431" spans="1:10">
      <c r="A1431" s="155">
        <v>26</v>
      </c>
      <c r="B1431" s="132" t="s">
        <v>1753</v>
      </c>
      <c r="C1431" s="125" t="s">
        <v>1754</v>
      </c>
      <c r="D1431" s="132" t="s">
        <v>1467</v>
      </c>
      <c r="E1431" s="146"/>
      <c r="F1431" s="155">
        <v>8</v>
      </c>
      <c r="G1431" s="151"/>
      <c r="H1431" s="132">
        <v>8</v>
      </c>
      <c r="I1431" s="151"/>
      <c r="J1431" s="151"/>
    </row>
    <row r="1432" spans="1:10">
      <c r="A1432" s="155">
        <v>27</v>
      </c>
      <c r="B1432" s="132" t="s">
        <v>1755</v>
      </c>
      <c r="C1432" s="125" t="s">
        <v>1754</v>
      </c>
      <c r="D1432" s="132" t="s">
        <v>35</v>
      </c>
      <c r="E1432" s="146"/>
      <c r="F1432" s="155">
        <v>1220</v>
      </c>
      <c r="G1432" s="151"/>
      <c r="H1432" s="132">
        <v>1220</v>
      </c>
      <c r="I1432" s="151"/>
      <c r="J1432" s="151"/>
    </row>
    <row r="1433" spans="1:10">
      <c r="A1433" s="155">
        <v>28</v>
      </c>
      <c r="B1433" s="147" t="s">
        <v>1756</v>
      </c>
      <c r="C1433" s="125" t="s">
        <v>1757</v>
      </c>
      <c r="D1433" s="132" t="s">
        <v>1467</v>
      </c>
      <c r="E1433" s="146"/>
      <c r="F1433" s="155">
        <v>2</v>
      </c>
      <c r="G1433" s="151"/>
      <c r="H1433" s="132">
        <v>2</v>
      </c>
      <c r="I1433" s="151"/>
      <c r="J1433" s="151"/>
    </row>
    <row r="1434" spans="1:10" ht="25.5">
      <c r="A1434" s="155">
        <v>29</v>
      </c>
      <c r="B1434" s="147" t="s">
        <v>1758</v>
      </c>
      <c r="C1434" s="132" t="s">
        <v>1759</v>
      </c>
      <c r="D1434" s="151"/>
      <c r="E1434" s="146"/>
      <c r="F1434" s="155">
        <v>1</v>
      </c>
      <c r="G1434" s="151"/>
      <c r="H1434" s="132">
        <v>1</v>
      </c>
      <c r="I1434" s="151"/>
      <c r="J1434" s="151"/>
    </row>
    <row r="1435" spans="1:10">
      <c r="A1435" s="155">
        <v>30</v>
      </c>
      <c r="B1435" s="147" t="s">
        <v>1760</v>
      </c>
      <c r="C1435" s="132" t="s">
        <v>1761</v>
      </c>
      <c r="D1435" s="132"/>
      <c r="E1435" s="146"/>
      <c r="F1435" s="155">
        <v>1</v>
      </c>
      <c r="G1435" s="132"/>
      <c r="H1435" s="132">
        <v>1</v>
      </c>
      <c r="I1435" s="132"/>
      <c r="J1435" s="132"/>
    </row>
    <row r="1436" spans="1:10" ht="63.75">
      <c r="A1436" s="155">
        <v>31</v>
      </c>
      <c r="B1436" s="147" t="s">
        <v>1762</v>
      </c>
      <c r="C1436" s="147" t="s">
        <v>1763</v>
      </c>
      <c r="D1436" s="132"/>
      <c r="E1436" s="146"/>
      <c r="F1436" s="155">
        <v>20</v>
      </c>
      <c r="G1436" s="132"/>
      <c r="H1436" s="132">
        <v>20</v>
      </c>
      <c r="I1436" s="132"/>
      <c r="J1436" s="132"/>
    </row>
    <row r="1437" spans="1:10" ht="77.25">
      <c r="A1437" s="155">
        <v>32</v>
      </c>
      <c r="B1437" s="147" t="s">
        <v>1764</v>
      </c>
      <c r="C1437" s="181" t="s">
        <v>1765</v>
      </c>
      <c r="D1437" s="151"/>
      <c r="E1437" s="146"/>
      <c r="F1437" s="155">
        <v>10</v>
      </c>
      <c r="G1437" s="151"/>
      <c r="H1437" s="132">
        <v>10</v>
      </c>
      <c r="I1437" s="151"/>
      <c r="J1437" s="151"/>
    </row>
    <row r="1438" spans="1:10" ht="15.75" customHeight="1">
      <c r="A1438" s="243" t="s">
        <v>1766</v>
      </c>
      <c r="B1438" s="244"/>
      <c r="C1438" s="244"/>
      <c r="D1438" s="244"/>
      <c r="E1438" s="244"/>
      <c r="F1438" s="244"/>
      <c r="G1438" s="244"/>
      <c r="H1438" s="244"/>
      <c r="I1438" s="244"/>
      <c r="J1438" s="245"/>
    </row>
    <row r="1439" spans="1:10">
      <c r="A1439" s="132">
        <v>1</v>
      </c>
      <c r="B1439" s="147" t="s">
        <v>1767</v>
      </c>
      <c r="C1439" s="147" t="s">
        <v>1768</v>
      </c>
      <c r="D1439" s="132" t="s">
        <v>1769</v>
      </c>
      <c r="E1439" s="132"/>
      <c r="F1439" s="132">
        <v>1210</v>
      </c>
      <c r="G1439" s="132"/>
      <c r="H1439" s="132">
        <v>600</v>
      </c>
      <c r="I1439" s="132">
        <v>610</v>
      </c>
      <c r="J1439" s="132"/>
    </row>
    <row r="1440" spans="1:10">
      <c r="A1440" s="132">
        <v>2</v>
      </c>
      <c r="B1440" s="147" t="s">
        <v>1770</v>
      </c>
      <c r="C1440" s="147" t="s">
        <v>1771</v>
      </c>
      <c r="D1440" s="132" t="s">
        <v>1769</v>
      </c>
      <c r="E1440" s="132"/>
      <c r="F1440" s="132">
        <v>1210</v>
      </c>
      <c r="G1440" s="132"/>
      <c r="H1440" s="132">
        <v>600</v>
      </c>
      <c r="I1440" s="132">
        <v>610</v>
      </c>
      <c r="J1440" s="132"/>
    </row>
    <row r="1441" spans="1:10">
      <c r="A1441" s="132">
        <v>3</v>
      </c>
      <c r="B1441" s="147" t="s">
        <v>1772</v>
      </c>
      <c r="C1441" s="147" t="s">
        <v>1773</v>
      </c>
      <c r="D1441" s="147" t="s">
        <v>74</v>
      </c>
      <c r="E1441" s="147"/>
      <c r="F1441" s="147">
        <v>10</v>
      </c>
      <c r="G1441" s="147">
        <v>10</v>
      </c>
      <c r="H1441" s="132"/>
      <c r="I1441" s="132"/>
      <c r="J1441" s="132"/>
    </row>
    <row r="1442" spans="1:10">
      <c r="A1442" s="132">
        <v>4</v>
      </c>
      <c r="B1442" s="147" t="s">
        <v>1774</v>
      </c>
      <c r="C1442" s="147" t="s">
        <v>1775</v>
      </c>
      <c r="D1442" s="132" t="s">
        <v>74</v>
      </c>
      <c r="E1442" s="132"/>
      <c r="F1442" s="132">
        <v>120</v>
      </c>
      <c r="G1442" s="132">
        <v>60</v>
      </c>
      <c r="H1442" s="132"/>
      <c r="I1442" s="132">
        <v>60</v>
      </c>
      <c r="J1442" s="132"/>
    </row>
    <row r="1443" spans="1:10">
      <c r="A1443" s="132">
        <v>5</v>
      </c>
      <c r="B1443" s="147" t="s">
        <v>1776</v>
      </c>
      <c r="C1443" s="147" t="s">
        <v>1775</v>
      </c>
      <c r="D1443" s="132" t="s">
        <v>74</v>
      </c>
      <c r="E1443" s="132"/>
      <c r="F1443" s="132">
        <v>40</v>
      </c>
      <c r="G1443" s="132">
        <v>10</v>
      </c>
      <c r="H1443" s="132">
        <v>10</v>
      </c>
      <c r="I1443" s="132">
        <v>10</v>
      </c>
      <c r="J1443" s="132">
        <v>10</v>
      </c>
    </row>
    <row r="1444" spans="1:10">
      <c r="A1444" s="132">
        <v>6</v>
      </c>
      <c r="B1444" s="147" t="s">
        <v>1777</v>
      </c>
      <c r="C1444" s="147" t="s">
        <v>1778</v>
      </c>
      <c r="D1444" s="132" t="s">
        <v>74</v>
      </c>
      <c r="E1444" s="132"/>
      <c r="F1444" s="132">
        <v>350</v>
      </c>
      <c r="G1444" s="132">
        <v>110</v>
      </c>
      <c r="H1444" s="132">
        <v>120</v>
      </c>
      <c r="I1444" s="132">
        <v>110</v>
      </c>
      <c r="J1444" s="132">
        <v>10</v>
      </c>
    </row>
    <row r="1445" spans="1:10">
      <c r="A1445" s="132">
        <v>7</v>
      </c>
      <c r="B1445" s="147" t="s">
        <v>1779</v>
      </c>
      <c r="C1445" s="147" t="s">
        <v>1780</v>
      </c>
      <c r="D1445" s="132" t="s">
        <v>74</v>
      </c>
      <c r="E1445" s="132"/>
      <c r="F1445" s="147">
        <v>210</v>
      </c>
      <c r="G1445" s="147">
        <v>65</v>
      </c>
      <c r="H1445" s="147">
        <v>65</v>
      </c>
      <c r="I1445" s="147">
        <v>80</v>
      </c>
      <c r="J1445" s="132"/>
    </row>
    <row r="1446" spans="1:10" ht="63.75">
      <c r="A1446" s="132">
        <v>8</v>
      </c>
      <c r="B1446" s="149" t="s">
        <v>1781</v>
      </c>
      <c r="C1446" s="149" t="s">
        <v>1782</v>
      </c>
      <c r="D1446" s="149" t="s">
        <v>74</v>
      </c>
      <c r="E1446" s="114">
        <v>0</v>
      </c>
      <c r="F1446" s="182">
        <v>906</v>
      </c>
      <c r="G1446" s="114">
        <v>410</v>
      </c>
      <c r="H1446" s="114">
        <v>416</v>
      </c>
      <c r="I1446" s="132">
        <v>60</v>
      </c>
      <c r="J1446" s="132">
        <v>20</v>
      </c>
    </row>
    <row r="1447" spans="1:10">
      <c r="A1447" s="132">
        <v>9</v>
      </c>
      <c r="B1447" s="149" t="s">
        <v>1783</v>
      </c>
      <c r="C1447" s="147" t="s">
        <v>1780</v>
      </c>
      <c r="D1447" s="149" t="s">
        <v>74</v>
      </c>
      <c r="E1447" s="114"/>
      <c r="F1447" s="147">
        <v>200</v>
      </c>
      <c r="G1447" s="147">
        <v>100</v>
      </c>
      <c r="H1447" s="147">
        <v>100</v>
      </c>
      <c r="I1447" s="132"/>
      <c r="J1447" s="132"/>
    </row>
    <row r="1448" spans="1:10">
      <c r="A1448" s="132">
        <v>10</v>
      </c>
      <c r="B1448" s="147" t="s">
        <v>1784</v>
      </c>
      <c r="C1448" s="147" t="s">
        <v>1785</v>
      </c>
      <c r="D1448" s="147" t="s">
        <v>74</v>
      </c>
      <c r="E1448" s="147"/>
      <c r="F1448" s="147">
        <v>10</v>
      </c>
      <c r="G1448" s="147">
        <v>10</v>
      </c>
      <c r="H1448" s="147"/>
      <c r="I1448" s="132"/>
      <c r="J1448" s="132"/>
    </row>
    <row r="1449" spans="1:10">
      <c r="A1449" s="132">
        <v>11</v>
      </c>
      <c r="B1449" s="147" t="s">
        <v>1786</v>
      </c>
      <c r="C1449" s="147" t="s">
        <v>1787</v>
      </c>
      <c r="D1449" s="147" t="s">
        <v>74</v>
      </c>
      <c r="E1449" s="147"/>
      <c r="F1449" s="147">
        <v>15</v>
      </c>
      <c r="G1449" s="147">
        <v>15</v>
      </c>
      <c r="H1449" s="147"/>
      <c r="I1449" s="132"/>
      <c r="J1449" s="132"/>
    </row>
    <row r="1450" spans="1:10">
      <c r="A1450" s="132">
        <v>12</v>
      </c>
      <c r="B1450" s="147" t="s">
        <v>1788</v>
      </c>
      <c r="C1450" s="147" t="s">
        <v>1789</v>
      </c>
      <c r="D1450" s="132" t="s">
        <v>74</v>
      </c>
      <c r="E1450" s="132"/>
      <c r="F1450" s="132">
        <v>450</v>
      </c>
      <c r="G1450" s="132">
        <v>125</v>
      </c>
      <c r="H1450" s="132">
        <v>175</v>
      </c>
      <c r="I1450" s="132">
        <v>125</v>
      </c>
      <c r="J1450" s="132">
        <v>25</v>
      </c>
    </row>
    <row r="1451" spans="1:10">
      <c r="A1451" s="132">
        <v>13</v>
      </c>
      <c r="B1451" s="147" t="s">
        <v>1790</v>
      </c>
      <c r="C1451" s="147" t="s">
        <v>1789</v>
      </c>
      <c r="D1451" s="132" t="s">
        <v>74</v>
      </c>
      <c r="E1451" s="132"/>
      <c r="F1451" s="132">
        <v>650</v>
      </c>
      <c r="G1451" s="132">
        <v>170</v>
      </c>
      <c r="H1451" s="132">
        <v>170</v>
      </c>
      <c r="I1451" s="132">
        <v>160</v>
      </c>
      <c r="J1451" s="132">
        <v>150</v>
      </c>
    </row>
    <row r="1452" spans="1:10">
      <c r="A1452" s="132">
        <v>14</v>
      </c>
      <c r="B1452" s="147" t="s">
        <v>1791</v>
      </c>
      <c r="C1452" s="147"/>
      <c r="D1452" s="132" t="s">
        <v>74</v>
      </c>
      <c r="E1452" s="132">
        <v>2</v>
      </c>
      <c r="F1452" s="132">
        <v>500</v>
      </c>
      <c r="G1452" s="132">
        <v>125</v>
      </c>
      <c r="H1452" s="132">
        <v>125</v>
      </c>
      <c r="I1452" s="132">
        <v>125</v>
      </c>
      <c r="J1452" s="132">
        <v>125</v>
      </c>
    </row>
    <row r="1453" spans="1:10">
      <c r="A1453" s="132">
        <v>15</v>
      </c>
      <c r="B1453" s="147" t="s">
        <v>1792</v>
      </c>
      <c r="C1453" s="147" t="s">
        <v>1789</v>
      </c>
      <c r="D1453" s="132" t="s">
        <v>74</v>
      </c>
      <c r="E1453" s="132">
        <v>1.5</v>
      </c>
      <c r="F1453" s="132">
        <v>630</v>
      </c>
      <c r="G1453" s="132">
        <v>170</v>
      </c>
      <c r="H1453" s="132">
        <v>145</v>
      </c>
      <c r="I1453" s="132">
        <v>170</v>
      </c>
      <c r="J1453" s="132">
        <v>145</v>
      </c>
    </row>
    <row r="1454" spans="1:10">
      <c r="A1454" s="132">
        <v>16</v>
      </c>
      <c r="B1454" s="147" t="s">
        <v>1793</v>
      </c>
      <c r="C1454" s="147"/>
      <c r="D1454" s="132" t="s">
        <v>74</v>
      </c>
      <c r="E1454" s="132">
        <v>1.5</v>
      </c>
      <c r="F1454" s="132">
        <v>500</v>
      </c>
      <c r="G1454" s="132">
        <v>125</v>
      </c>
      <c r="H1454" s="132">
        <v>125</v>
      </c>
      <c r="I1454" s="132">
        <v>125</v>
      </c>
      <c r="J1454" s="132">
        <v>125</v>
      </c>
    </row>
    <row r="1455" spans="1:10">
      <c r="A1455" s="132">
        <v>17</v>
      </c>
      <c r="B1455" s="147" t="s">
        <v>1794</v>
      </c>
      <c r="C1455" s="114" t="s">
        <v>1795</v>
      </c>
      <c r="D1455" s="132" t="s">
        <v>74</v>
      </c>
      <c r="E1455" s="132">
        <v>1.5</v>
      </c>
      <c r="F1455" s="114">
        <v>500</v>
      </c>
      <c r="G1455" s="114">
        <v>125</v>
      </c>
      <c r="H1455" s="114">
        <v>125</v>
      </c>
      <c r="I1455" s="114">
        <v>125</v>
      </c>
      <c r="J1455" s="114">
        <v>125</v>
      </c>
    </row>
    <row r="1456" spans="1:10" ht="38.25">
      <c r="A1456" s="132">
        <v>18</v>
      </c>
      <c r="B1456" s="147" t="s">
        <v>1796</v>
      </c>
      <c r="C1456" s="149" t="s">
        <v>1797</v>
      </c>
      <c r="D1456" s="182" t="s">
        <v>15</v>
      </c>
      <c r="E1456" s="114">
        <v>2</v>
      </c>
      <c r="F1456" s="182">
        <v>4</v>
      </c>
      <c r="G1456" s="114">
        <v>2</v>
      </c>
      <c r="H1456" s="114"/>
      <c r="I1456" s="114">
        <v>2</v>
      </c>
      <c r="J1456" s="114"/>
    </row>
    <row r="1457" spans="1:10" ht="38.25">
      <c r="A1457" s="132">
        <v>19</v>
      </c>
      <c r="B1457" s="147" t="s">
        <v>1798</v>
      </c>
      <c r="C1457" s="149" t="s">
        <v>1799</v>
      </c>
      <c r="D1457" s="182" t="s">
        <v>15</v>
      </c>
      <c r="E1457" s="114">
        <v>2</v>
      </c>
      <c r="F1457" s="182">
        <v>4</v>
      </c>
      <c r="G1457" s="114">
        <v>2</v>
      </c>
      <c r="H1457" s="114"/>
      <c r="I1457" s="114">
        <v>2</v>
      </c>
      <c r="J1457" s="114"/>
    </row>
    <row r="1458" spans="1:10">
      <c r="A1458" s="132">
        <v>20</v>
      </c>
      <c r="B1458" s="147" t="s">
        <v>1800</v>
      </c>
      <c r="C1458" s="114" t="s">
        <v>1801</v>
      </c>
      <c r="D1458" s="114" t="s">
        <v>1715</v>
      </c>
      <c r="E1458" s="114">
        <v>0</v>
      </c>
      <c r="F1458" s="183">
        <v>4</v>
      </c>
      <c r="G1458" s="114">
        <v>1</v>
      </c>
      <c r="H1458" s="114"/>
      <c r="I1458" s="114">
        <v>1</v>
      </c>
      <c r="J1458" s="125"/>
    </row>
    <row r="1459" spans="1:10">
      <c r="A1459" s="132">
        <v>21</v>
      </c>
      <c r="B1459" s="147" t="s">
        <v>1802</v>
      </c>
      <c r="C1459" s="147" t="s">
        <v>1803</v>
      </c>
      <c r="D1459" s="149" t="s">
        <v>67</v>
      </c>
      <c r="E1459" s="114">
        <v>0</v>
      </c>
      <c r="F1459" s="184">
        <v>1400</v>
      </c>
      <c r="G1459" s="114">
        <v>700</v>
      </c>
      <c r="H1459" s="114">
        <v>200</v>
      </c>
      <c r="I1459" s="114">
        <v>500</v>
      </c>
      <c r="J1459" s="125"/>
    </row>
    <row r="1460" spans="1:10" ht="25.5">
      <c r="A1460" s="132">
        <v>22</v>
      </c>
      <c r="B1460" s="155" t="s">
        <v>1804</v>
      </c>
      <c r="C1460" s="147" t="s">
        <v>1805</v>
      </c>
      <c r="D1460" s="147" t="s">
        <v>734</v>
      </c>
      <c r="E1460" s="147"/>
      <c r="F1460" s="147">
        <v>300</v>
      </c>
      <c r="G1460" s="147">
        <v>150</v>
      </c>
      <c r="H1460" s="147">
        <v>150</v>
      </c>
      <c r="I1460" s="114"/>
      <c r="J1460" s="125"/>
    </row>
    <row r="1461" spans="1:10" ht="25.5">
      <c r="A1461" s="132">
        <v>23</v>
      </c>
      <c r="B1461" s="155" t="s">
        <v>1806</v>
      </c>
      <c r="C1461" s="147" t="s">
        <v>1805</v>
      </c>
      <c r="D1461" s="147" t="s">
        <v>734</v>
      </c>
      <c r="E1461" s="147"/>
      <c r="F1461" s="147">
        <v>300</v>
      </c>
      <c r="G1461" s="147">
        <v>150</v>
      </c>
      <c r="H1461" s="147">
        <v>150</v>
      </c>
      <c r="I1461" s="114"/>
      <c r="J1461" s="125"/>
    </row>
    <row r="1462" spans="1:10">
      <c r="A1462" s="132">
        <v>24</v>
      </c>
      <c r="B1462" s="147" t="s">
        <v>1807</v>
      </c>
      <c r="C1462" s="185" t="s">
        <v>1808</v>
      </c>
      <c r="D1462" s="149" t="s">
        <v>67</v>
      </c>
      <c r="E1462" s="114">
        <v>0</v>
      </c>
      <c r="F1462" s="184">
        <v>500</v>
      </c>
      <c r="G1462" s="114">
        <v>250</v>
      </c>
      <c r="H1462" s="114"/>
      <c r="I1462" s="114">
        <v>250</v>
      </c>
      <c r="J1462" s="114"/>
    </row>
    <row r="1463" spans="1:10">
      <c r="A1463" s="132">
        <v>25</v>
      </c>
      <c r="B1463" s="147" t="s">
        <v>1809</v>
      </c>
      <c r="C1463" s="147" t="s">
        <v>1810</v>
      </c>
      <c r="D1463" s="132" t="s">
        <v>112</v>
      </c>
      <c r="E1463" s="132"/>
      <c r="F1463" s="132">
        <v>120</v>
      </c>
      <c r="G1463" s="132">
        <v>30</v>
      </c>
      <c r="H1463" s="132">
        <v>40</v>
      </c>
      <c r="I1463" s="132">
        <v>50</v>
      </c>
      <c r="J1463" s="132"/>
    </row>
    <row r="1464" spans="1:10">
      <c r="A1464" s="132">
        <v>26</v>
      </c>
      <c r="B1464" s="147" t="s">
        <v>1811</v>
      </c>
      <c r="C1464" s="147" t="s">
        <v>1812</v>
      </c>
      <c r="D1464" s="132" t="s">
        <v>112</v>
      </c>
      <c r="E1464" s="132"/>
      <c r="F1464" s="132">
        <v>100</v>
      </c>
      <c r="G1464" s="132">
        <v>30</v>
      </c>
      <c r="H1464" s="132">
        <v>20</v>
      </c>
      <c r="I1464" s="132">
        <v>50</v>
      </c>
      <c r="J1464" s="132"/>
    </row>
    <row r="1465" spans="1:10">
      <c r="A1465" s="132">
        <v>27</v>
      </c>
      <c r="B1465" s="147" t="s">
        <v>1813</v>
      </c>
      <c r="C1465" s="147" t="s">
        <v>1814</v>
      </c>
      <c r="D1465" s="132" t="s">
        <v>112</v>
      </c>
      <c r="E1465" s="132"/>
      <c r="F1465" s="132">
        <v>120</v>
      </c>
      <c r="G1465" s="132">
        <v>30</v>
      </c>
      <c r="H1465" s="132">
        <v>40</v>
      </c>
      <c r="I1465" s="132">
        <v>50</v>
      </c>
      <c r="J1465" s="132"/>
    </row>
    <row r="1466" spans="1:10">
      <c r="A1466" s="132">
        <v>28</v>
      </c>
      <c r="B1466" s="147" t="s">
        <v>1815</v>
      </c>
      <c r="C1466" s="147" t="s">
        <v>1816</v>
      </c>
      <c r="D1466" s="132" t="s">
        <v>74</v>
      </c>
      <c r="E1466" s="132"/>
      <c r="F1466" s="132">
        <v>5600</v>
      </c>
      <c r="G1466" s="132">
        <v>1000</v>
      </c>
      <c r="H1466" s="132">
        <v>3050</v>
      </c>
      <c r="I1466" s="132">
        <v>1050</v>
      </c>
      <c r="J1466" s="132">
        <v>500</v>
      </c>
    </row>
    <row r="1467" spans="1:10">
      <c r="A1467" s="132">
        <v>29</v>
      </c>
      <c r="B1467" s="147" t="s">
        <v>1817</v>
      </c>
      <c r="C1467" s="147" t="s">
        <v>1818</v>
      </c>
      <c r="D1467" s="132" t="s">
        <v>74</v>
      </c>
      <c r="E1467" s="132"/>
      <c r="F1467" s="132">
        <v>2400</v>
      </c>
      <c r="G1467" s="132">
        <v>600</v>
      </c>
      <c r="H1467" s="132">
        <v>600</v>
      </c>
      <c r="I1467" s="132">
        <v>1000</v>
      </c>
      <c r="J1467" s="132">
        <v>200</v>
      </c>
    </row>
    <row r="1468" spans="1:10">
      <c r="A1468" s="132">
        <v>30</v>
      </c>
      <c r="B1468" s="147" t="s">
        <v>1819</v>
      </c>
      <c r="C1468" s="149" t="s">
        <v>1820</v>
      </c>
      <c r="D1468" s="132" t="s">
        <v>74</v>
      </c>
      <c r="E1468" s="114">
        <v>0</v>
      </c>
      <c r="F1468" s="182">
        <v>1500</v>
      </c>
      <c r="G1468" s="114">
        <v>510</v>
      </c>
      <c r="H1468" s="114">
        <v>130</v>
      </c>
      <c r="I1468" s="114">
        <v>680</v>
      </c>
      <c r="J1468" s="132">
        <v>180</v>
      </c>
    </row>
    <row r="1469" spans="1:10">
      <c r="A1469" s="132">
        <v>31</v>
      </c>
      <c r="B1469" s="147" t="s">
        <v>1821</v>
      </c>
      <c r="C1469" s="149" t="s">
        <v>1822</v>
      </c>
      <c r="D1469" s="132" t="s">
        <v>74</v>
      </c>
      <c r="E1469" s="114">
        <v>0</v>
      </c>
      <c r="F1469" s="182">
        <v>500</v>
      </c>
      <c r="G1469" s="114">
        <v>500</v>
      </c>
      <c r="H1469" s="114"/>
      <c r="I1469" s="114"/>
      <c r="J1469" s="114"/>
    </row>
    <row r="1470" spans="1:10">
      <c r="A1470" s="132">
        <v>32</v>
      </c>
      <c r="B1470" s="147" t="s">
        <v>1823</v>
      </c>
      <c r="C1470" s="149" t="s">
        <v>1818</v>
      </c>
      <c r="D1470" s="145" t="s">
        <v>74</v>
      </c>
      <c r="E1470" s="114"/>
      <c r="F1470" s="186">
        <f>G1470+H1470+I1470+J1470</f>
        <v>200</v>
      </c>
      <c r="G1470" s="114">
        <v>50</v>
      </c>
      <c r="H1470" s="114">
        <v>50</v>
      </c>
      <c r="I1470" s="114">
        <v>50</v>
      </c>
      <c r="J1470" s="114">
        <v>50</v>
      </c>
    </row>
    <row r="1471" spans="1:10">
      <c r="A1471" s="132">
        <v>33</v>
      </c>
      <c r="B1471" s="147" t="s">
        <v>1824</v>
      </c>
      <c r="C1471" s="149" t="s">
        <v>1818</v>
      </c>
      <c r="D1471" s="145"/>
      <c r="E1471" s="145"/>
      <c r="F1471" s="186">
        <v>100</v>
      </c>
      <c r="G1471" s="114">
        <v>20</v>
      </c>
      <c r="H1471" s="186">
        <v>40</v>
      </c>
      <c r="I1471" s="114">
        <v>20</v>
      </c>
      <c r="J1471" s="114">
        <v>20</v>
      </c>
    </row>
    <row r="1472" spans="1:10">
      <c r="A1472" s="132">
        <v>34</v>
      </c>
      <c r="B1472" s="147" t="s">
        <v>1825</v>
      </c>
      <c r="C1472" s="145" t="s">
        <v>1826</v>
      </c>
      <c r="D1472" s="145" t="s">
        <v>74</v>
      </c>
      <c r="E1472" s="186"/>
      <c r="F1472" s="186">
        <v>100</v>
      </c>
      <c r="G1472" s="187">
        <v>40</v>
      </c>
      <c r="H1472" s="114">
        <v>40</v>
      </c>
      <c r="I1472" s="114">
        <v>20</v>
      </c>
      <c r="J1472" s="114"/>
    </row>
    <row r="1473" spans="1:10">
      <c r="A1473" s="132">
        <v>35</v>
      </c>
      <c r="B1473" s="155" t="s">
        <v>1827</v>
      </c>
      <c r="C1473" s="147" t="s">
        <v>1828</v>
      </c>
      <c r="D1473" s="147" t="s">
        <v>112</v>
      </c>
      <c r="E1473" s="147"/>
      <c r="F1473" s="147">
        <v>800</v>
      </c>
      <c r="G1473" s="147">
        <v>200</v>
      </c>
      <c r="H1473" s="147">
        <v>300</v>
      </c>
      <c r="I1473" s="147">
        <v>300</v>
      </c>
      <c r="J1473" s="114"/>
    </row>
    <row r="1474" spans="1:10">
      <c r="A1474" s="132">
        <v>36</v>
      </c>
      <c r="B1474" s="149" t="s">
        <v>1829</v>
      </c>
      <c r="C1474" s="149" t="s">
        <v>1830</v>
      </c>
      <c r="D1474" s="132" t="s">
        <v>74</v>
      </c>
      <c r="E1474" s="114">
        <v>0</v>
      </c>
      <c r="F1474" s="182">
        <v>100</v>
      </c>
      <c r="G1474" s="182">
        <v>100</v>
      </c>
      <c r="H1474" s="114"/>
      <c r="I1474" s="114"/>
      <c r="J1474" s="132"/>
    </row>
    <row r="1475" spans="1:10">
      <c r="A1475" s="132">
        <v>37</v>
      </c>
      <c r="B1475" s="147" t="s">
        <v>1831</v>
      </c>
      <c r="C1475" s="147" t="s">
        <v>1832</v>
      </c>
      <c r="D1475" s="132" t="s">
        <v>112</v>
      </c>
      <c r="E1475" s="132"/>
      <c r="F1475" s="132">
        <v>60</v>
      </c>
      <c r="G1475" s="132"/>
      <c r="H1475" s="132">
        <v>20</v>
      </c>
      <c r="I1475" s="132">
        <v>30</v>
      </c>
      <c r="J1475" s="132"/>
    </row>
    <row r="1476" spans="1:10">
      <c r="A1476" s="132">
        <v>38</v>
      </c>
      <c r="B1476" s="147" t="s">
        <v>1833</v>
      </c>
      <c r="C1476" s="147" t="s">
        <v>1834</v>
      </c>
      <c r="D1476" s="132" t="s">
        <v>74</v>
      </c>
      <c r="E1476" s="132"/>
      <c r="F1476" s="132">
        <v>350</v>
      </c>
      <c r="G1476" s="132">
        <v>150</v>
      </c>
      <c r="H1476" s="132">
        <v>150</v>
      </c>
      <c r="I1476" s="132">
        <v>50</v>
      </c>
      <c r="J1476" s="132"/>
    </row>
    <row r="1477" spans="1:10">
      <c r="A1477" s="132">
        <v>39</v>
      </c>
      <c r="B1477" s="147" t="s">
        <v>1835</v>
      </c>
      <c r="C1477" s="147" t="s">
        <v>1836</v>
      </c>
      <c r="D1477" s="132" t="s">
        <v>112</v>
      </c>
      <c r="E1477" s="132"/>
      <c r="F1477" s="132">
        <v>50</v>
      </c>
      <c r="G1477" s="132"/>
      <c r="H1477" s="132">
        <v>25</v>
      </c>
      <c r="I1477" s="132">
        <v>25</v>
      </c>
      <c r="J1477" s="132"/>
    </row>
    <row r="1478" spans="1:10">
      <c r="A1478" s="132">
        <v>40</v>
      </c>
      <c r="B1478" s="147" t="s">
        <v>1837</v>
      </c>
      <c r="C1478" s="147" t="s">
        <v>1836</v>
      </c>
      <c r="D1478" s="132" t="s">
        <v>112</v>
      </c>
      <c r="E1478" s="132"/>
      <c r="F1478" s="132">
        <v>30</v>
      </c>
      <c r="G1478" s="132">
        <v>30</v>
      </c>
      <c r="H1478" s="132"/>
      <c r="I1478" s="132"/>
      <c r="J1478" s="132"/>
    </row>
    <row r="1479" spans="1:10">
      <c r="A1479" s="132">
        <v>41</v>
      </c>
      <c r="B1479" s="147" t="s">
        <v>1838</v>
      </c>
      <c r="C1479" s="147" t="s">
        <v>1839</v>
      </c>
      <c r="D1479" s="132" t="s">
        <v>112</v>
      </c>
      <c r="E1479" s="132"/>
      <c r="F1479" s="132">
        <v>2</v>
      </c>
      <c r="G1479" s="132">
        <v>2</v>
      </c>
      <c r="H1479" s="132"/>
      <c r="I1479" s="132"/>
      <c r="J1479" s="132"/>
    </row>
    <row r="1480" spans="1:10">
      <c r="A1480" s="132">
        <v>42</v>
      </c>
      <c r="B1480" s="147" t="s">
        <v>1840</v>
      </c>
      <c r="C1480" s="147" t="s">
        <v>1841</v>
      </c>
      <c r="D1480" s="132" t="s">
        <v>112</v>
      </c>
      <c r="E1480" s="132"/>
      <c r="F1480" s="132">
        <v>40</v>
      </c>
      <c r="G1480" s="132"/>
      <c r="H1480" s="132">
        <v>40</v>
      </c>
      <c r="I1480" s="132"/>
      <c r="J1480" s="132"/>
    </row>
    <row r="1481" spans="1:10">
      <c r="A1481" s="132">
        <v>43</v>
      </c>
      <c r="B1481" s="147" t="s">
        <v>1842</v>
      </c>
      <c r="C1481" s="147" t="s">
        <v>1841</v>
      </c>
      <c r="D1481" s="132" t="s">
        <v>112</v>
      </c>
      <c r="E1481" s="132"/>
      <c r="F1481" s="132">
        <v>50</v>
      </c>
      <c r="G1481" s="132">
        <v>25</v>
      </c>
      <c r="H1481" s="132"/>
      <c r="I1481" s="132">
        <v>25</v>
      </c>
      <c r="J1481" s="132"/>
    </row>
    <row r="1482" spans="1:10">
      <c r="A1482" s="132">
        <v>44</v>
      </c>
      <c r="B1482" s="147" t="s">
        <v>1843</v>
      </c>
      <c r="C1482" s="147" t="s">
        <v>1841</v>
      </c>
      <c r="D1482" s="132" t="s">
        <v>112</v>
      </c>
      <c r="E1482" s="132"/>
      <c r="F1482" s="132">
        <v>60</v>
      </c>
      <c r="G1482" s="132"/>
      <c r="H1482" s="132">
        <v>30</v>
      </c>
      <c r="I1482" s="132"/>
      <c r="J1482" s="132">
        <v>30</v>
      </c>
    </row>
    <row r="1483" spans="1:10">
      <c r="A1483" s="132">
        <v>45</v>
      </c>
      <c r="B1483" s="147" t="s">
        <v>1844</v>
      </c>
      <c r="C1483" s="147" t="s">
        <v>1845</v>
      </c>
      <c r="D1483" s="145" t="s">
        <v>54</v>
      </c>
      <c r="E1483" s="132"/>
      <c r="F1483" s="132">
        <v>30</v>
      </c>
      <c r="G1483" s="132"/>
      <c r="H1483" s="132">
        <v>10</v>
      </c>
      <c r="I1483" s="132">
        <v>10</v>
      </c>
      <c r="J1483" s="132">
        <v>10</v>
      </c>
    </row>
    <row r="1484" spans="1:10">
      <c r="A1484" s="132">
        <v>46</v>
      </c>
      <c r="B1484" s="147" t="s">
        <v>1846</v>
      </c>
      <c r="C1484" s="147" t="s">
        <v>1847</v>
      </c>
      <c r="D1484" s="145" t="s">
        <v>54</v>
      </c>
      <c r="E1484" s="132"/>
      <c r="F1484" s="132">
        <v>317.60000000000002</v>
      </c>
      <c r="G1484" s="132">
        <v>64.3</v>
      </c>
      <c r="H1484" s="132">
        <v>134</v>
      </c>
      <c r="I1484" s="132">
        <v>119.3</v>
      </c>
      <c r="J1484" s="132"/>
    </row>
    <row r="1485" spans="1:10">
      <c r="A1485" s="132">
        <v>47</v>
      </c>
      <c r="B1485" s="147" t="s">
        <v>1848</v>
      </c>
      <c r="C1485" s="145" t="s">
        <v>133</v>
      </c>
      <c r="D1485" s="145" t="s">
        <v>54</v>
      </c>
      <c r="E1485" s="114">
        <v>0</v>
      </c>
      <c r="F1485" s="186">
        <v>10</v>
      </c>
      <c r="G1485" s="114">
        <v>0</v>
      </c>
      <c r="H1485" s="114">
        <v>5</v>
      </c>
      <c r="I1485" s="114">
        <v>5</v>
      </c>
      <c r="J1485" s="114">
        <v>0</v>
      </c>
    </row>
    <row r="1486" spans="1:10">
      <c r="A1486" s="132">
        <v>48</v>
      </c>
      <c r="B1486" s="147" t="s">
        <v>1849</v>
      </c>
      <c r="C1486" s="147" t="s">
        <v>1850</v>
      </c>
      <c r="D1486" s="147" t="s">
        <v>112</v>
      </c>
      <c r="E1486" s="147"/>
      <c r="F1486" s="147">
        <v>100</v>
      </c>
      <c r="G1486" s="147">
        <v>100</v>
      </c>
      <c r="H1486" s="132"/>
      <c r="I1486" s="132"/>
      <c r="J1486" s="132"/>
    </row>
    <row r="1487" spans="1:10">
      <c r="A1487" s="132">
        <v>49</v>
      </c>
      <c r="B1487" s="147" t="s">
        <v>1851</v>
      </c>
      <c r="C1487" s="147" t="s">
        <v>1852</v>
      </c>
      <c r="D1487" s="147" t="s">
        <v>54</v>
      </c>
      <c r="E1487" s="147"/>
      <c r="F1487" s="147">
        <v>10</v>
      </c>
      <c r="G1487" s="147">
        <v>10</v>
      </c>
      <c r="H1487" s="132"/>
      <c r="I1487" s="132"/>
      <c r="J1487" s="132"/>
    </row>
    <row r="1488" spans="1:10">
      <c r="A1488" s="132">
        <v>50</v>
      </c>
      <c r="B1488" s="157" t="s">
        <v>1853</v>
      </c>
      <c r="C1488" s="157" t="s">
        <v>1854</v>
      </c>
      <c r="D1488" s="157" t="s">
        <v>112</v>
      </c>
      <c r="E1488" s="152">
        <v>0</v>
      </c>
      <c r="F1488" s="152">
        <v>50</v>
      </c>
      <c r="G1488" s="152">
        <v>10</v>
      </c>
      <c r="H1488" s="152">
        <v>20</v>
      </c>
      <c r="I1488" s="152">
        <v>20</v>
      </c>
      <c r="J1488" s="152">
        <v>10</v>
      </c>
    </row>
    <row r="1489" spans="1:10">
      <c r="A1489" s="132">
        <v>51</v>
      </c>
      <c r="B1489" s="147" t="s">
        <v>1855</v>
      </c>
      <c r="C1489" s="147" t="s">
        <v>1856</v>
      </c>
      <c r="D1489" s="132" t="s">
        <v>112</v>
      </c>
      <c r="E1489" s="132"/>
      <c r="F1489" s="132">
        <v>2085</v>
      </c>
      <c r="G1489" s="132">
        <v>435</v>
      </c>
      <c r="H1489" s="132">
        <v>1096</v>
      </c>
      <c r="I1489" s="132">
        <v>419</v>
      </c>
      <c r="J1489" s="132">
        <v>135</v>
      </c>
    </row>
    <row r="1490" spans="1:10">
      <c r="A1490" s="132">
        <v>52</v>
      </c>
      <c r="B1490" s="147" t="s">
        <v>1857</v>
      </c>
      <c r="C1490" s="147" t="s">
        <v>1858</v>
      </c>
      <c r="D1490" s="132" t="s">
        <v>112</v>
      </c>
      <c r="E1490" s="132"/>
      <c r="F1490" s="147">
        <v>1000</v>
      </c>
      <c r="G1490" s="147">
        <v>200</v>
      </c>
      <c r="H1490" s="147">
        <v>400</v>
      </c>
      <c r="I1490" s="147">
        <v>400</v>
      </c>
      <c r="J1490" s="132"/>
    </row>
    <row r="1491" spans="1:10">
      <c r="A1491" s="132">
        <v>53</v>
      </c>
      <c r="B1491" s="147" t="s">
        <v>1859</v>
      </c>
      <c r="C1491" s="147" t="s">
        <v>1860</v>
      </c>
      <c r="D1491" s="132" t="s">
        <v>112</v>
      </c>
      <c r="E1491" s="132"/>
      <c r="F1491" s="132">
        <v>2</v>
      </c>
      <c r="G1491" s="132">
        <v>2</v>
      </c>
      <c r="H1491" s="132"/>
      <c r="I1491" s="132"/>
      <c r="J1491" s="132"/>
    </row>
    <row r="1492" spans="1:10">
      <c r="A1492" s="132">
        <v>54</v>
      </c>
      <c r="B1492" s="147" t="s">
        <v>1861</v>
      </c>
      <c r="C1492" s="147" t="s">
        <v>1862</v>
      </c>
      <c r="D1492" s="132" t="s">
        <v>112</v>
      </c>
      <c r="E1492" s="132"/>
      <c r="F1492" s="132">
        <v>1</v>
      </c>
      <c r="G1492" s="132">
        <v>1</v>
      </c>
      <c r="H1492" s="132"/>
      <c r="I1492" s="132"/>
      <c r="J1492" s="132"/>
    </row>
    <row r="1493" spans="1:10">
      <c r="A1493" s="132">
        <v>55</v>
      </c>
      <c r="B1493" s="147" t="s">
        <v>1863</v>
      </c>
      <c r="C1493" s="147" t="s">
        <v>1864</v>
      </c>
      <c r="D1493" s="132" t="s">
        <v>112</v>
      </c>
      <c r="E1493" s="132"/>
      <c r="F1493" s="132">
        <v>1</v>
      </c>
      <c r="G1493" s="132"/>
      <c r="H1493" s="132">
        <v>1</v>
      </c>
      <c r="I1493" s="132"/>
      <c r="J1493" s="132"/>
    </row>
    <row r="1494" spans="1:10">
      <c r="A1494" s="132">
        <v>56</v>
      </c>
      <c r="B1494" s="147" t="s">
        <v>1865</v>
      </c>
      <c r="C1494" s="147" t="s">
        <v>1866</v>
      </c>
      <c r="D1494" s="132" t="s">
        <v>1769</v>
      </c>
      <c r="E1494" s="132"/>
      <c r="F1494" s="132">
        <v>1800</v>
      </c>
      <c r="G1494" s="132">
        <v>800</v>
      </c>
      <c r="H1494" s="132">
        <v>300</v>
      </c>
      <c r="I1494" s="132">
        <v>700</v>
      </c>
      <c r="J1494" s="132"/>
    </row>
    <row r="1495" spans="1:10">
      <c r="A1495" s="132">
        <v>57</v>
      </c>
      <c r="B1495" s="147" t="s">
        <v>1867</v>
      </c>
      <c r="C1495" s="147" t="s">
        <v>1868</v>
      </c>
      <c r="D1495" s="132" t="s">
        <v>1769</v>
      </c>
      <c r="E1495" s="132"/>
      <c r="F1495" s="132">
        <v>600</v>
      </c>
      <c r="G1495" s="132">
        <v>450</v>
      </c>
      <c r="H1495" s="132">
        <v>150</v>
      </c>
      <c r="I1495" s="132"/>
      <c r="J1495" s="132"/>
    </row>
    <row r="1496" spans="1:10">
      <c r="A1496" s="132">
        <v>58</v>
      </c>
      <c r="B1496" s="147" t="s">
        <v>1869</v>
      </c>
      <c r="C1496" s="147" t="s">
        <v>1870</v>
      </c>
      <c r="D1496" s="132" t="s">
        <v>74</v>
      </c>
      <c r="E1496" s="132"/>
      <c r="F1496" s="132">
        <v>80</v>
      </c>
      <c r="G1496" s="132">
        <v>55</v>
      </c>
      <c r="H1496" s="132">
        <v>25</v>
      </c>
      <c r="I1496" s="132"/>
      <c r="J1496" s="132"/>
    </row>
    <row r="1497" spans="1:10">
      <c r="A1497" s="132">
        <v>59</v>
      </c>
      <c r="B1497" s="147" t="s">
        <v>1871</v>
      </c>
      <c r="C1497" s="147" t="s">
        <v>1872</v>
      </c>
      <c r="D1497" s="132" t="s">
        <v>112</v>
      </c>
      <c r="E1497" s="132"/>
      <c r="F1497" s="132">
        <v>75</v>
      </c>
      <c r="G1497" s="132">
        <v>15</v>
      </c>
      <c r="H1497" s="132">
        <v>35</v>
      </c>
      <c r="I1497" s="132"/>
      <c r="J1497" s="132">
        <v>25</v>
      </c>
    </row>
    <row r="1498" spans="1:10">
      <c r="A1498" s="132">
        <v>60</v>
      </c>
      <c r="B1498" s="147" t="s">
        <v>1873</v>
      </c>
      <c r="C1498" s="147" t="s">
        <v>1874</v>
      </c>
      <c r="D1498" s="132" t="s">
        <v>1875</v>
      </c>
      <c r="E1498" s="132"/>
      <c r="F1498" s="132">
        <v>800</v>
      </c>
      <c r="G1498" s="132">
        <v>340</v>
      </c>
      <c r="H1498" s="132">
        <v>200</v>
      </c>
      <c r="I1498" s="132">
        <v>260</v>
      </c>
      <c r="J1498" s="132"/>
    </row>
    <row r="1499" spans="1:10">
      <c r="A1499" s="132">
        <v>61</v>
      </c>
      <c r="B1499" s="147" t="s">
        <v>1876</v>
      </c>
      <c r="C1499" s="147"/>
      <c r="D1499" s="132" t="s">
        <v>112</v>
      </c>
      <c r="E1499" s="132"/>
      <c r="F1499" s="132">
        <v>670</v>
      </c>
      <c r="G1499" s="132">
        <v>330</v>
      </c>
      <c r="H1499" s="132">
        <v>175</v>
      </c>
      <c r="I1499" s="132">
        <v>165</v>
      </c>
      <c r="J1499" s="132"/>
    </row>
    <row r="1500" spans="1:10">
      <c r="A1500" s="132">
        <v>62</v>
      </c>
      <c r="B1500" s="147" t="s">
        <v>1877</v>
      </c>
      <c r="C1500" s="147" t="s">
        <v>1878</v>
      </c>
      <c r="D1500" s="132" t="s">
        <v>112</v>
      </c>
      <c r="E1500" s="132"/>
      <c r="F1500" s="132">
        <v>75</v>
      </c>
      <c r="G1500" s="132">
        <v>15</v>
      </c>
      <c r="H1500" s="132">
        <v>35</v>
      </c>
      <c r="I1500" s="132"/>
      <c r="J1500" s="132">
        <v>25</v>
      </c>
    </row>
    <row r="1501" spans="1:10" ht="25.5">
      <c r="A1501" s="132">
        <v>63</v>
      </c>
      <c r="B1501" s="132" t="s">
        <v>1879</v>
      </c>
      <c r="C1501" s="147" t="s">
        <v>1805</v>
      </c>
      <c r="D1501" s="147" t="s">
        <v>112</v>
      </c>
      <c r="E1501" s="147"/>
      <c r="F1501" s="147">
        <v>25</v>
      </c>
      <c r="G1501" s="147">
        <v>15</v>
      </c>
      <c r="H1501" s="147">
        <v>10</v>
      </c>
      <c r="I1501" s="132"/>
      <c r="J1501" s="132"/>
    </row>
    <row r="1502" spans="1:10">
      <c r="A1502" s="132">
        <v>64</v>
      </c>
      <c r="B1502" s="147" t="s">
        <v>1880</v>
      </c>
      <c r="C1502" s="147" t="s">
        <v>1881</v>
      </c>
      <c r="D1502" s="132" t="s">
        <v>112</v>
      </c>
      <c r="E1502" s="132"/>
      <c r="F1502" s="132">
        <v>30</v>
      </c>
      <c r="G1502" s="132"/>
      <c r="H1502" s="132">
        <v>30</v>
      </c>
      <c r="I1502" s="132"/>
      <c r="J1502" s="132"/>
    </row>
    <row r="1503" spans="1:10">
      <c r="A1503" s="132">
        <v>65</v>
      </c>
      <c r="B1503" s="147" t="s">
        <v>1882</v>
      </c>
      <c r="C1503" s="147" t="s">
        <v>1881</v>
      </c>
      <c r="D1503" s="132" t="s">
        <v>112</v>
      </c>
      <c r="E1503" s="132"/>
      <c r="F1503" s="132">
        <v>30</v>
      </c>
      <c r="G1503" s="132">
        <v>15</v>
      </c>
      <c r="H1503" s="132"/>
      <c r="I1503" s="132">
        <v>15</v>
      </c>
      <c r="J1503" s="132"/>
    </row>
    <row r="1504" spans="1:10">
      <c r="A1504" s="132">
        <v>66</v>
      </c>
      <c r="B1504" s="147" t="s">
        <v>1883</v>
      </c>
      <c r="C1504" s="147" t="s">
        <v>1881</v>
      </c>
      <c r="D1504" s="132" t="s">
        <v>112</v>
      </c>
      <c r="E1504" s="132"/>
      <c r="F1504" s="132">
        <v>40</v>
      </c>
      <c r="G1504" s="132"/>
      <c r="H1504" s="132">
        <v>20</v>
      </c>
      <c r="I1504" s="132"/>
      <c r="J1504" s="132">
        <v>20</v>
      </c>
    </row>
    <row r="1505" spans="1:10">
      <c r="A1505" s="132">
        <v>67</v>
      </c>
      <c r="B1505" s="147" t="s">
        <v>1884</v>
      </c>
      <c r="C1505" s="147" t="s">
        <v>1885</v>
      </c>
      <c r="D1505" s="132" t="s">
        <v>1886</v>
      </c>
      <c r="E1505" s="132"/>
      <c r="F1505" s="132">
        <v>750</v>
      </c>
      <c r="G1505" s="132">
        <v>187</v>
      </c>
      <c r="H1505" s="132">
        <v>187</v>
      </c>
      <c r="I1505" s="132">
        <v>187</v>
      </c>
      <c r="J1505" s="132">
        <v>189</v>
      </c>
    </row>
    <row r="1506" spans="1:10">
      <c r="A1506" s="132">
        <v>68</v>
      </c>
      <c r="B1506" s="147" t="s">
        <v>1887</v>
      </c>
      <c r="C1506" s="147" t="s">
        <v>1888</v>
      </c>
      <c r="D1506" s="132" t="s">
        <v>74</v>
      </c>
      <c r="E1506" s="132"/>
      <c r="F1506" s="132">
        <v>60</v>
      </c>
      <c r="G1506" s="132"/>
      <c r="H1506" s="132">
        <v>30</v>
      </c>
      <c r="I1506" s="132"/>
      <c r="J1506" s="132">
        <v>30</v>
      </c>
    </row>
    <row r="1507" spans="1:10" ht="25.5">
      <c r="A1507" s="132">
        <v>69</v>
      </c>
      <c r="B1507" s="147" t="s">
        <v>1889</v>
      </c>
      <c r="C1507" s="147" t="s">
        <v>1890</v>
      </c>
      <c r="D1507" s="132" t="s">
        <v>1769</v>
      </c>
      <c r="E1507" s="132">
        <v>200</v>
      </c>
      <c r="F1507" s="132">
        <v>17936</v>
      </c>
      <c r="G1507" s="132">
        <v>6800</v>
      </c>
      <c r="H1507" s="132">
        <v>6540</v>
      </c>
      <c r="I1507" s="132">
        <v>4796</v>
      </c>
      <c r="J1507" s="132"/>
    </row>
    <row r="1508" spans="1:10">
      <c r="A1508" s="132">
        <v>70</v>
      </c>
      <c r="B1508" s="147" t="s">
        <v>1891</v>
      </c>
      <c r="C1508" s="147" t="s">
        <v>1892</v>
      </c>
      <c r="D1508" s="132" t="s">
        <v>8</v>
      </c>
      <c r="E1508" s="132"/>
      <c r="F1508" s="132">
        <v>19.667000000000002</v>
      </c>
      <c r="G1508" s="132">
        <v>3.2189999999999999</v>
      </c>
      <c r="H1508" s="132">
        <v>11.788</v>
      </c>
      <c r="I1508" s="132">
        <v>4.66</v>
      </c>
      <c r="J1508" s="132"/>
    </row>
    <row r="1509" spans="1:10">
      <c r="A1509" s="132">
        <v>71</v>
      </c>
      <c r="B1509" s="149" t="s">
        <v>1893</v>
      </c>
      <c r="C1509" s="149" t="s">
        <v>1894</v>
      </c>
      <c r="D1509" s="149" t="s">
        <v>35</v>
      </c>
      <c r="E1509" s="149">
        <v>0</v>
      </c>
      <c r="F1509" s="149">
        <v>6455</v>
      </c>
      <c r="G1509" s="149">
        <v>6455</v>
      </c>
      <c r="H1509" s="114"/>
      <c r="I1509" s="114"/>
      <c r="J1509" s="114"/>
    </row>
    <row r="1510" spans="1:10">
      <c r="A1510" s="132">
        <v>72</v>
      </c>
      <c r="B1510" s="149" t="s">
        <v>1895</v>
      </c>
      <c r="C1510" s="149" t="s">
        <v>1896</v>
      </c>
      <c r="D1510" s="149" t="s">
        <v>35</v>
      </c>
      <c r="E1510" s="149">
        <v>0</v>
      </c>
      <c r="F1510" s="182">
        <v>7495</v>
      </c>
      <c r="G1510" s="149">
        <v>3895</v>
      </c>
      <c r="H1510" s="114">
        <v>3600</v>
      </c>
      <c r="I1510" s="114"/>
      <c r="J1510" s="114"/>
    </row>
    <row r="1511" spans="1:10">
      <c r="A1511" s="132">
        <v>73</v>
      </c>
      <c r="B1511" s="149" t="s">
        <v>1897</v>
      </c>
      <c r="C1511" s="149" t="s">
        <v>1898</v>
      </c>
      <c r="D1511" s="149" t="s">
        <v>8</v>
      </c>
      <c r="E1511" s="149">
        <v>0</v>
      </c>
      <c r="F1511" s="149">
        <v>0.48799999999999999</v>
      </c>
      <c r="G1511" s="149">
        <v>0.48799999999999999</v>
      </c>
      <c r="H1511" s="132"/>
      <c r="I1511" s="132"/>
      <c r="J1511" s="132"/>
    </row>
    <row r="1512" spans="1:10">
      <c r="A1512" s="132">
        <v>74</v>
      </c>
      <c r="B1512" s="149" t="s">
        <v>1899</v>
      </c>
      <c r="C1512" s="149" t="s">
        <v>1900</v>
      </c>
      <c r="D1512" s="149" t="s">
        <v>35</v>
      </c>
      <c r="E1512" s="188">
        <v>0</v>
      </c>
      <c r="F1512" s="182">
        <v>808</v>
      </c>
      <c r="G1512" s="184">
        <v>808</v>
      </c>
      <c r="H1512" s="132"/>
      <c r="I1512" s="132"/>
      <c r="J1512" s="132"/>
    </row>
    <row r="1513" spans="1:10">
      <c r="A1513" s="132">
        <v>75</v>
      </c>
      <c r="B1513" s="149" t="s">
        <v>1901</v>
      </c>
      <c r="C1513" s="149" t="s">
        <v>1902</v>
      </c>
      <c r="D1513" s="149" t="s">
        <v>8</v>
      </c>
      <c r="E1513" s="188">
        <v>0</v>
      </c>
      <c r="F1513" s="188">
        <v>0.45</v>
      </c>
      <c r="G1513" s="188">
        <v>0.45</v>
      </c>
      <c r="H1513" s="132"/>
      <c r="I1513" s="132"/>
      <c r="J1513" s="132"/>
    </row>
    <row r="1514" spans="1:10" ht="25.5">
      <c r="A1514" s="132">
        <v>76</v>
      </c>
      <c r="B1514" s="147" t="s">
        <v>1903</v>
      </c>
      <c r="C1514" s="147" t="s">
        <v>1904</v>
      </c>
      <c r="D1514" s="132" t="s">
        <v>1875</v>
      </c>
      <c r="E1514" s="132"/>
      <c r="F1514" s="132">
        <v>290</v>
      </c>
      <c r="G1514" s="132">
        <v>50</v>
      </c>
      <c r="H1514" s="132">
        <v>190</v>
      </c>
      <c r="I1514" s="132">
        <v>50</v>
      </c>
      <c r="J1514" s="132"/>
    </row>
    <row r="1515" spans="1:10" ht="25.5">
      <c r="A1515" s="132">
        <v>77</v>
      </c>
      <c r="B1515" s="147" t="s">
        <v>1905</v>
      </c>
      <c r="C1515" s="147" t="s">
        <v>1906</v>
      </c>
      <c r="D1515" s="132" t="s">
        <v>15</v>
      </c>
      <c r="E1515" s="132"/>
      <c r="F1515" s="132">
        <v>580</v>
      </c>
      <c r="G1515" s="132">
        <v>100</v>
      </c>
      <c r="H1515" s="132">
        <v>380</v>
      </c>
      <c r="I1515" s="132">
        <v>100</v>
      </c>
      <c r="J1515" s="132"/>
    </row>
    <row r="1516" spans="1:10" ht="25.5">
      <c r="A1516" s="132">
        <v>78</v>
      </c>
      <c r="B1516" s="147" t="s">
        <v>1907</v>
      </c>
      <c r="C1516" s="147" t="s">
        <v>1908</v>
      </c>
      <c r="D1516" s="132" t="s">
        <v>1875</v>
      </c>
      <c r="E1516" s="132"/>
      <c r="F1516" s="132">
        <v>300</v>
      </c>
      <c r="G1516" s="132">
        <v>100</v>
      </c>
      <c r="H1516" s="132">
        <v>100</v>
      </c>
      <c r="I1516" s="132">
        <v>100</v>
      </c>
      <c r="J1516" s="132"/>
    </row>
    <row r="1517" spans="1:10">
      <c r="A1517" s="132">
        <v>79</v>
      </c>
      <c r="B1517" s="147" t="s">
        <v>1909</v>
      </c>
      <c r="C1517" s="147" t="s">
        <v>1910</v>
      </c>
      <c r="D1517" s="132" t="s">
        <v>8</v>
      </c>
      <c r="E1517" s="132"/>
      <c r="F1517" s="132">
        <v>16.600000000000001</v>
      </c>
      <c r="G1517" s="132">
        <v>8</v>
      </c>
      <c r="H1517" s="132">
        <v>0.4</v>
      </c>
      <c r="I1517" s="132">
        <v>8.1999999999999993</v>
      </c>
      <c r="J1517" s="132"/>
    </row>
    <row r="1518" spans="1:10">
      <c r="A1518" s="132">
        <v>80</v>
      </c>
      <c r="B1518" s="147" t="s">
        <v>1911</v>
      </c>
      <c r="C1518" s="147" t="s">
        <v>1912</v>
      </c>
      <c r="D1518" s="132" t="s">
        <v>15</v>
      </c>
      <c r="E1518" s="132"/>
      <c r="F1518" s="132">
        <v>40</v>
      </c>
      <c r="G1518" s="132">
        <v>20</v>
      </c>
      <c r="H1518" s="132">
        <v>20</v>
      </c>
      <c r="I1518" s="132"/>
      <c r="J1518" s="132"/>
    </row>
    <row r="1519" spans="1:10">
      <c r="A1519" s="132">
        <v>81</v>
      </c>
      <c r="B1519" s="147" t="s">
        <v>1913</v>
      </c>
      <c r="C1519" s="147" t="s">
        <v>1914</v>
      </c>
      <c r="D1519" s="132" t="s">
        <v>15</v>
      </c>
      <c r="E1519" s="132"/>
      <c r="F1519" s="132">
        <v>90</v>
      </c>
      <c r="G1519" s="132">
        <v>30</v>
      </c>
      <c r="H1519" s="132">
        <v>40</v>
      </c>
      <c r="I1519" s="132">
        <v>20</v>
      </c>
      <c r="J1519" s="132"/>
    </row>
    <row r="1520" spans="1:10">
      <c r="A1520" s="132">
        <v>82</v>
      </c>
      <c r="B1520" s="147" t="s">
        <v>1915</v>
      </c>
      <c r="C1520" s="147" t="s">
        <v>1916</v>
      </c>
      <c r="D1520" s="132" t="s">
        <v>15</v>
      </c>
      <c r="E1520" s="132"/>
      <c r="F1520" s="132">
        <v>80</v>
      </c>
      <c r="G1520" s="132">
        <v>20</v>
      </c>
      <c r="H1520" s="132">
        <v>30</v>
      </c>
      <c r="I1520" s="132">
        <v>30</v>
      </c>
      <c r="J1520" s="132"/>
    </row>
    <row r="1521" spans="1:10" ht="38.25">
      <c r="A1521" s="132">
        <v>83</v>
      </c>
      <c r="B1521" s="149" t="s">
        <v>1917</v>
      </c>
      <c r="C1521" s="149" t="s">
        <v>1918</v>
      </c>
      <c r="D1521" s="149" t="s">
        <v>54</v>
      </c>
      <c r="E1521" s="114">
        <v>0</v>
      </c>
      <c r="F1521" s="182">
        <v>500</v>
      </c>
      <c r="G1521" s="189">
        <v>150</v>
      </c>
      <c r="H1521" s="189">
        <v>150</v>
      </c>
      <c r="I1521" s="114">
        <v>200</v>
      </c>
      <c r="J1521" s="132"/>
    </row>
    <row r="1522" spans="1:10">
      <c r="A1522" s="132">
        <v>84</v>
      </c>
      <c r="B1522" s="147" t="s">
        <v>1919</v>
      </c>
      <c r="C1522" s="147" t="s">
        <v>1920</v>
      </c>
      <c r="D1522" s="132" t="s">
        <v>8</v>
      </c>
      <c r="E1522" s="132"/>
      <c r="F1522" s="132">
        <v>388.8</v>
      </c>
      <c r="G1522" s="132">
        <v>126</v>
      </c>
      <c r="H1522" s="132">
        <v>189.8</v>
      </c>
      <c r="I1522" s="132">
        <v>73</v>
      </c>
      <c r="J1522" s="132"/>
    </row>
    <row r="1523" spans="1:10" ht="25.5">
      <c r="A1523" s="132">
        <v>85</v>
      </c>
      <c r="B1523" s="149" t="s">
        <v>1921</v>
      </c>
      <c r="C1523" s="149" t="s">
        <v>1922</v>
      </c>
      <c r="D1523" s="149" t="s">
        <v>54</v>
      </c>
      <c r="E1523" s="114">
        <v>0</v>
      </c>
      <c r="F1523" s="182">
        <v>650</v>
      </c>
      <c r="G1523" s="114">
        <v>250</v>
      </c>
      <c r="H1523" s="114">
        <v>175</v>
      </c>
      <c r="I1523" s="132">
        <v>225</v>
      </c>
      <c r="J1523" s="132"/>
    </row>
    <row r="1524" spans="1:10" ht="25.5">
      <c r="A1524" s="132">
        <v>86</v>
      </c>
      <c r="B1524" s="149" t="s">
        <v>1923</v>
      </c>
      <c r="C1524" s="149" t="s">
        <v>1924</v>
      </c>
      <c r="D1524" s="149" t="s">
        <v>54</v>
      </c>
      <c r="E1524" s="114">
        <v>0</v>
      </c>
      <c r="F1524" s="182">
        <v>720</v>
      </c>
      <c r="G1524" s="114">
        <v>260</v>
      </c>
      <c r="H1524" s="114">
        <v>250</v>
      </c>
      <c r="I1524" s="132">
        <v>210</v>
      </c>
      <c r="J1524" s="132"/>
    </row>
    <row r="1525" spans="1:10">
      <c r="A1525" s="132">
        <v>87</v>
      </c>
      <c r="B1525" s="114" t="s">
        <v>1925</v>
      </c>
      <c r="C1525" s="149" t="s">
        <v>1926</v>
      </c>
      <c r="D1525" s="149" t="s">
        <v>15</v>
      </c>
      <c r="E1525" s="114">
        <v>0</v>
      </c>
      <c r="F1525" s="182">
        <v>95000</v>
      </c>
      <c r="G1525" s="114">
        <v>35000</v>
      </c>
      <c r="H1525" s="114">
        <v>40000</v>
      </c>
      <c r="I1525" s="132">
        <v>20000</v>
      </c>
      <c r="J1525" s="132"/>
    </row>
    <row r="1526" spans="1:10">
      <c r="A1526" s="132">
        <v>88</v>
      </c>
      <c r="B1526" s="147" t="s">
        <v>1927</v>
      </c>
      <c r="C1526" s="147" t="s">
        <v>1928</v>
      </c>
      <c r="D1526" s="147" t="s">
        <v>67</v>
      </c>
      <c r="E1526" s="147"/>
      <c r="F1526" s="147">
        <v>100</v>
      </c>
      <c r="G1526" s="147">
        <v>100</v>
      </c>
      <c r="H1526" s="114"/>
      <c r="I1526" s="132"/>
      <c r="J1526" s="132"/>
    </row>
    <row r="1527" spans="1:10">
      <c r="A1527" s="132">
        <v>89</v>
      </c>
      <c r="B1527" s="147" t="s">
        <v>1929</v>
      </c>
      <c r="C1527" s="147" t="s">
        <v>1928</v>
      </c>
      <c r="D1527" s="147" t="s">
        <v>67</v>
      </c>
      <c r="E1527" s="147"/>
      <c r="F1527" s="147">
        <v>100</v>
      </c>
      <c r="G1527" s="147">
        <v>100</v>
      </c>
      <c r="H1527" s="114"/>
      <c r="I1527" s="132"/>
      <c r="J1527" s="132"/>
    </row>
    <row r="1528" spans="1:10">
      <c r="A1528" s="132">
        <v>90</v>
      </c>
      <c r="B1528" s="147" t="s">
        <v>1930</v>
      </c>
      <c r="C1528" s="147" t="s">
        <v>1931</v>
      </c>
      <c r="D1528" s="132" t="s">
        <v>74</v>
      </c>
      <c r="E1528" s="132"/>
      <c r="F1528" s="132">
        <v>4050</v>
      </c>
      <c r="G1528" s="132">
        <v>3750</v>
      </c>
      <c r="H1528" s="132"/>
      <c r="I1528" s="132">
        <v>300</v>
      </c>
      <c r="J1528" s="132"/>
    </row>
    <row r="1529" spans="1:10">
      <c r="A1529" s="132">
        <v>91</v>
      </c>
      <c r="B1529" s="147" t="s">
        <v>1932</v>
      </c>
      <c r="C1529" s="147" t="s">
        <v>1933</v>
      </c>
      <c r="D1529" s="147" t="s">
        <v>1567</v>
      </c>
      <c r="E1529" s="147"/>
      <c r="F1529" s="147">
        <v>5</v>
      </c>
      <c r="G1529" s="147">
        <v>5</v>
      </c>
      <c r="H1529" s="132"/>
      <c r="I1529" s="132"/>
      <c r="J1529" s="132"/>
    </row>
    <row r="1530" spans="1:10">
      <c r="A1530" s="132">
        <v>92</v>
      </c>
      <c r="B1530" s="147" t="s">
        <v>1934</v>
      </c>
      <c r="C1530" s="147" t="s">
        <v>1933</v>
      </c>
      <c r="D1530" s="147" t="s">
        <v>1567</v>
      </c>
      <c r="E1530" s="147"/>
      <c r="F1530" s="147">
        <v>5</v>
      </c>
      <c r="G1530" s="147">
        <v>5</v>
      </c>
      <c r="H1530" s="132"/>
      <c r="I1530" s="132"/>
      <c r="J1530" s="132"/>
    </row>
    <row r="1531" spans="1:10">
      <c r="A1531" s="132">
        <v>93</v>
      </c>
      <c r="B1531" s="147" t="s">
        <v>1935</v>
      </c>
      <c r="C1531" s="147" t="s">
        <v>1933</v>
      </c>
      <c r="D1531" s="147" t="s">
        <v>112</v>
      </c>
      <c r="E1531" s="147"/>
      <c r="F1531" s="147">
        <v>25</v>
      </c>
      <c r="G1531" s="147">
        <v>25</v>
      </c>
      <c r="H1531" s="132"/>
      <c r="I1531" s="132"/>
      <c r="J1531" s="132"/>
    </row>
    <row r="1532" spans="1:10">
      <c r="A1532" s="132">
        <v>94</v>
      </c>
      <c r="B1532" s="147" t="s">
        <v>1936</v>
      </c>
      <c r="C1532" s="147" t="s">
        <v>1937</v>
      </c>
      <c r="D1532" s="149" t="s">
        <v>8</v>
      </c>
      <c r="E1532" s="132"/>
      <c r="F1532" s="132">
        <v>7</v>
      </c>
      <c r="G1532" s="132">
        <v>2.25</v>
      </c>
      <c r="H1532" s="132">
        <v>4.25</v>
      </c>
      <c r="I1532" s="132">
        <v>0.25</v>
      </c>
      <c r="J1532" s="132">
        <v>0.25</v>
      </c>
    </row>
    <row r="1533" spans="1:10">
      <c r="A1533" s="132">
        <v>95</v>
      </c>
      <c r="B1533" s="147" t="s">
        <v>1938</v>
      </c>
      <c r="C1533" s="149" t="s">
        <v>1939</v>
      </c>
      <c r="D1533" s="149" t="s">
        <v>8</v>
      </c>
      <c r="E1533" s="114">
        <v>0</v>
      </c>
      <c r="F1533" s="182">
        <v>1</v>
      </c>
      <c r="G1533" s="114">
        <v>0.25</v>
      </c>
      <c r="H1533" s="114">
        <v>0.25</v>
      </c>
      <c r="I1533" s="114">
        <v>0.25</v>
      </c>
      <c r="J1533" s="114">
        <v>0.25</v>
      </c>
    </row>
    <row r="1534" spans="1:10" ht="25.5">
      <c r="A1534" s="132">
        <v>96</v>
      </c>
      <c r="B1534" s="155" t="s">
        <v>1940</v>
      </c>
      <c r="C1534" s="147" t="s">
        <v>1941</v>
      </c>
      <c r="D1534" s="147" t="s">
        <v>8</v>
      </c>
      <c r="E1534" s="147"/>
      <c r="F1534" s="147">
        <v>2</v>
      </c>
      <c r="G1534" s="147">
        <v>1</v>
      </c>
      <c r="H1534" s="147">
        <v>1</v>
      </c>
      <c r="I1534" s="114"/>
      <c r="J1534" s="114"/>
    </row>
    <row r="1535" spans="1:10" ht="25.5">
      <c r="A1535" s="132">
        <v>97</v>
      </c>
      <c r="B1535" s="155" t="s">
        <v>1942</v>
      </c>
      <c r="C1535" s="147" t="s">
        <v>1941</v>
      </c>
      <c r="D1535" s="147" t="s">
        <v>8</v>
      </c>
      <c r="E1535" s="147"/>
      <c r="F1535" s="147">
        <v>1</v>
      </c>
      <c r="G1535" s="147"/>
      <c r="H1535" s="147">
        <v>1</v>
      </c>
      <c r="I1535" s="114"/>
      <c r="J1535" s="114"/>
    </row>
    <row r="1536" spans="1:10">
      <c r="A1536" s="132">
        <v>98</v>
      </c>
      <c r="B1536" s="147" t="s">
        <v>1943</v>
      </c>
      <c r="C1536" s="149" t="s">
        <v>1944</v>
      </c>
      <c r="D1536" s="149" t="s">
        <v>1945</v>
      </c>
      <c r="E1536" s="114">
        <v>0</v>
      </c>
      <c r="F1536" s="182">
        <v>200</v>
      </c>
      <c r="G1536" s="114">
        <v>100</v>
      </c>
      <c r="H1536" s="114"/>
      <c r="I1536" s="114">
        <v>100</v>
      </c>
      <c r="J1536" s="114"/>
    </row>
    <row r="1537" spans="1:10">
      <c r="A1537" s="132">
        <v>99</v>
      </c>
      <c r="B1537" s="147" t="s">
        <v>1946</v>
      </c>
      <c r="C1537" s="147" t="s">
        <v>1947</v>
      </c>
      <c r="D1537" s="132" t="s">
        <v>74</v>
      </c>
      <c r="E1537" s="132"/>
      <c r="F1537" s="132">
        <v>2031</v>
      </c>
      <c r="G1537" s="132">
        <v>660.5</v>
      </c>
      <c r="H1537" s="132">
        <v>1044.5</v>
      </c>
      <c r="I1537" s="132">
        <v>326</v>
      </c>
      <c r="J1537" s="132"/>
    </row>
    <row r="1538" spans="1:10">
      <c r="A1538" s="132">
        <v>100</v>
      </c>
      <c r="B1538" s="169" t="s">
        <v>1948</v>
      </c>
      <c r="C1538" s="145" t="s">
        <v>1949</v>
      </c>
      <c r="D1538" s="145" t="s">
        <v>74</v>
      </c>
      <c r="E1538" s="114">
        <v>0</v>
      </c>
      <c r="F1538" s="186">
        <v>125</v>
      </c>
      <c r="G1538" s="114">
        <v>50</v>
      </c>
      <c r="H1538" s="114">
        <v>25</v>
      </c>
      <c r="I1538" s="114">
        <v>50</v>
      </c>
      <c r="J1538" s="114"/>
    </row>
    <row r="1539" spans="1:10">
      <c r="A1539" s="132">
        <v>101</v>
      </c>
      <c r="B1539" s="157" t="s">
        <v>1950</v>
      </c>
      <c r="C1539" s="145" t="s">
        <v>1949</v>
      </c>
      <c r="D1539" s="145" t="s">
        <v>74</v>
      </c>
      <c r="E1539" s="114">
        <v>0</v>
      </c>
      <c r="F1539" s="186">
        <f>G1539+H1539+I1539+J1539</f>
        <v>50</v>
      </c>
      <c r="G1539" s="114">
        <v>25</v>
      </c>
      <c r="H1539" s="114">
        <v>0</v>
      </c>
      <c r="I1539" s="114">
        <v>25</v>
      </c>
      <c r="J1539" s="114">
        <v>0</v>
      </c>
    </row>
    <row r="1540" spans="1:10">
      <c r="A1540" s="132">
        <v>102</v>
      </c>
      <c r="B1540" s="147" t="s">
        <v>1951</v>
      </c>
      <c r="C1540" s="147" t="s">
        <v>1952</v>
      </c>
      <c r="D1540" s="132" t="s">
        <v>1875</v>
      </c>
      <c r="E1540" s="132"/>
      <c r="F1540" s="132">
        <v>1900</v>
      </c>
      <c r="G1540" s="132">
        <v>900</v>
      </c>
      <c r="H1540" s="132"/>
      <c r="I1540" s="132">
        <v>1000</v>
      </c>
      <c r="J1540" s="132"/>
    </row>
    <row r="1541" spans="1:10">
      <c r="A1541" s="132">
        <v>103</v>
      </c>
      <c r="B1541" s="147" t="s">
        <v>1953</v>
      </c>
      <c r="C1541" s="147" t="s">
        <v>1787</v>
      </c>
      <c r="D1541" s="147" t="s">
        <v>734</v>
      </c>
      <c r="E1541" s="147"/>
      <c r="F1541" s="147">
        <v>300</v>
      </c>
      <c r="G1541" s="147">
        <v>300</v>
      </c>
      <c r="H1541" s="132"/>
      <c r="I1541" s="132"/>
      <c r="J1541" s="132"/>
    </row>
    <row r="1542" spans="1:10">
      <c r="A1542" s="132">
        <v>104</v>
      </c>
      <c r="B1542" s="147" t="s">
        <v>1954</v>
      </c>
      <c r="C1542" s="147" t="s">
        <v>1787</v>
      </c>
      <c r="D1542" s="147" t="s">
        <v>734</v>
      </c>
      <c r="E1542" s="147"/>
      <c r="F1542" s="147">
        <v>300</v>
      </c>
      <c r="G1542" s="147">
        <v>300</v>
      </c>
      <c r="H1542" s="132"/>
      <c r="I1542" s="132"/>
      <c r="J1542" s="132"/>
    </row>
    <row r="1543" spans="1:10">
      <c r="A1543" s="132">
        <v>105</v>
      </c>
      <c r="B1543" s="147" t="s">
        <v>1955</v>
      </c>
      <c r="C1543" s="147" t="s">
        <v>1956</v>
      </c>
      <c r="D1543" s="132" t="s">
        <v>1957</v>
      </c>
      <c r="E1543" s="132"/>
      <c r="F1543" s="132">
        <v>1800</v>
      </c>
      <c r="G1543" s="132">
        <v>300</v>
      </c>
      <c r="H1543" s="132">
        <v>1500</v>
      </c>
      <c r="I1543" s="132"/>
      <c r="J1543" s="132"/>
    </row>
    <row r="1544" spans="1:10">
      <c r="A1544" s="132">
        <v>106</v>
      </c>
      <c r="B1544" s="147" t="s">
        <v>1958</v>
      </c>
      <c r="C1544" s="147" t="s">
        <v>1959</v>
      </c>
      <c r="D1544" s="132" t="s">
        <v>15</v>
      </c>
      <c r="E1544" s="132"/>
      <c r="F1544" s="132">
        <v>40</v>
      </c>
      <c r="G1544" s="132">
        <v>30</v>
      </c>
      <c r="H1544" s="132">
        <v>10</v>
      </c>
      <c r="I1544" s="132"/>
      <c r="J1544" s="132"/>
    </row>
    <row r="1545" spans="1:10">
      <c r="A1545" s="132">
        <v>107</v>
      </c>
      <c r="B1545" s="147" t="s">
        <v>1960</v>
      </c>
      <c r="C1545" s="147" t="s">
        <v>1959</v>
      </c>
      <c r="D1545" s="132" t="s">
        <v>15</v>
      </c>
      <c r="E1545" s="132"/>
      <c r="F1545" s="132">
        <v>40</v>
      </c>
      <c r="G1545" s="132">
        <v>30</v>
      </c>
      <c r="H1545" s="132">
        <v>10</v>
      </c>
      <c r="I1545" s="132"/>
      <c r="J1545" s="132"/>
    </row>
    <row r="1546" spans="1:10">
      <c r="A1546" s="132">
        <v>108</v>
      </c>
      <c r="B1546" s="147" t="s">
        <v>1961</v>
      </c>
      <c r="C1546" s="147" t="s">
        <v>1962</v>
      </c>
      <c r="D1546" s="132" t="s">
        <v>1875</v>
      </c>
      <c r="E1546" s="132"/>
      <c r="F1546" s="132">
        <v>16770</v>
      </c>
      <c r="G1546" s="132"/>
      <c r="H1546" s="132">
        <v>9072</v>
      </c>
      <c r="I1546" s="132">
        <v>2448</v>
      </c>
      <c r="J1546" s="132"/>
    </row>
    <row r="1547" spans="1:10">
      <c r="A1547" s="132">
        <v>109</v>
      </c>
      <c r="B1547" s="147" t="s">
        <v>1963</v>
      </c>
      <c r="C1547" s="147" t="s">
        <v>1964</v>
      </c>
      <c r="D1547" s="147" t="s">
        <v>8</v>
      </c>
      <c r="E1547" s="147"/>
      <c r="F1547" s="147">
        <v>4</v>
      </c>
      <c r="G1547" s="147">
        <v>1</v>
      </c>
      <c r="H1547" s="147">
        <v>3</v>
      </c>
      <c r="I1547" s="132"/>
      <c r="J1547" s="132"/>
    </row>
    <row r="1548" spans="1:10" ht="25.5">
      <c r="A1548" s="132">
        <v>110</v>
      </c>
      <c r="B1548" s="149" t="s">
        <v>1965</v>
      </c>
      <c r="C1548" s="149" t="s">
        <v>1966</v>
      </c>
      <c r="D1548" s="149" t="s">
        <v>8</v>
      </c>
      <c r="E1548" s="114">
        <v>0</v>
      </c>
      <c r="F1548" s="182">
        <v>5</v>
      </c>
      <c r="G1548" s="114">
        <v>1.5</v>
      </c>
      <c r="H1548" s="114">
        <v>2.5</v>
      </c>
      <c r="I1548" s="114">
        <v>0.5</v>
      </c>
      <c r="J1548" s="114">
        <v>0.5</v>
      </c>
    </row>
    <row r="1549" spans="1:10">
      <c r="A1549" s="132">
        <v>111</v>
      </c>
      <c r="B1549" s="149" t="s">
        <v>1967</v>
      </c>
      <c r="C1549" s="149" t="s">
        <v>1968</v>
      </c>
      <c r="D1549" s="149" t="s">
        <v>35</v>
      </c>
      <c r="E1549" s="188">
        <v>0</v>
      </c>
      <c r="F1549" s="182">
        <v>1000</v>
      </c>
      <c r="G1549" s="184">
        <v>1000</v>
      </c>
      <c r="H1549" s="114"/>
      <c r="I1549" s="114"/>
      <c r="J1549" s="114"/>
    </row>
    <row r="1550" spans="1:10">
      <c r="A1550" s="132">
        <v>112</v>
      </c>
      <c r="B1550" s="149" t="s">
        <v>1969</v>
      </c>
      <c r="C1550" s="149" t="s">
        <v>1970</v>
      </c>
      <c r="D1550" s="149" t="s">
        <v>67</v>
      </c>
      <c r="E1550" s="149">
        <v>0</v>
      </c>
      <c r="F1550" s="182">
        <v>350</v>
      </c>
      <c r="G1550" s="184">
        <v>350</v>
      </c>
      <c r="H1550" s="114"/>
      <c r="I1550" s="114"/>
      <c r="J1550" s="114"/>
    </row>
    <row r="1551" spans="1:10" ht="38.25">
      <c r="A1551" s="132">
        <v>113</v>
      </c>
      <c r="B1551" s="149" t="s">
        <v>1971</v>
      </c>
      <c r="C1551" s="149" t="s">
        <v>1972</v>
      </c>
      <c r="D1551" s="149" t="s">
        <v>67</v>
      </c>
      <c r="E1551" s="114">
        <v>0</v>
      </c>
      <c r="F1551" s="182">
        <v>2000</v>
      </c>
      <c r="G1551" s="189">
        <v>2000</v>
      </c>
      <c r="H1551" s="114"/>
      <c r="I1551" s="114"/>
      <c r="J1551" s="114"/>
    </row>
    <row r="1552" spans="1:10">
      <c r="A1552" s="132">
        <v>114</v>
      </c>
      <c r="B1552" s="149" t="s">
        <v>1973</v>
      </c>
      <c r="C1552" s="149"/>
      <c r="D1552" s="149" t="s">
        <v>35</v>
      </c>
      <c r="E1552" s="114">
        <v>0</v>
      </c>
      <c r="F1552" s="182">
        <v>500</v>
      </c>
      <c r="G1552" s="114">
        <v>0</v>
      </c>
      <c r="H1552" s="114">
        <v>250</v>
      </c>
      <c r="I1552" s="114">
        <v>250</v>
      </c>
      <c r="J1552" s="114"/>
    </row>
    <row r="1553" spans="1:10">
      <c r="A1553" s="132">
        <v>115</v>
      </c>
      <c r="B1553" s="149" t="s">
        <v>1974</v>
      </c>
      <c r="C1553" s="149"/>
      <c r="D1553" s="149" t="s">
        <v>35</v>
      </c>
      <c r="E1553" s="114">
        <v>0</v>
      </c>
      <c r="F1553" s="182">
        <v>500</v>
      </c>
      <c r="G1553" s="114">
        <v>0</v>
      </c>
      <c r="H1553" s="114">
        <v>250</v>
      </c>
      <c r="I1553" s="114">
        <v>250</v>
      </c>
      <c r="J1553" s="114"/>
    </row>
    <row r="1554" spans="1:10">
      <c r="A1554" s="132">
        <v>116</v>
      </c>
      <c r="B1554" s="149" t="s">
        <v>1975</v>
      </c>
      <c r="C1554" s="149"/>
      <c r="D1554" s="149" t="s">
        <v>35</v>
      </c>
      <c r="E1554" s="114">
        <v>0</v>
      </c>
      <c r="F1554" s="182">
        <v>1000</v>
      </c>
      <c r="G1554" s="114">
        <v>700</v>
      </c>
      <c r="H1554" s="114">
        <v>300</v>
      </c>
      <c r="I1554" s="114"/>
      <c r="J1554" s="114"/>
    </row>
    <row r="1555" spans="1:10">
      <c r="A1555" s="132">
        <v>117</v>
      </c>
      <c r="B1555" s="147" t="s">
        <v>1976</v>
      </c>
      <c r="C1555" s="147" t="s">
        <v>1977</v>
      </c>
      <c r="D1555" s="132" t="s">
        <v>112</v>
      </c>
      <c r="E1555" s="132"/>
      <c r="F1555" s="132">
        <v>40</v>
      </c>
      <c r="G1555" s="132"/>
      <c r="H1555" s="132">
        <v>40</v>
      </c>
      <c r="I1555" s="132"/>
      <c r="J1555" s="132"/>
    </row>
    <row r="1556" spans="1:10">
      <c r="A1556" s="132">
        <v>118</v>
      </c>
      <c r="B1556" s="147" t="s">
        <v>1978</v>
      </c>
      <c r="C1556" s="147" t="s">
        <v>1979</v>
      </c>
      <c r="D1556" s="132" t="s">
        <v>112</v>
      </c>
      <c r="E1556" s="132"/>
      <c r="F1556" s="132">
        <v>30</v>
      </c>
      <c r="G1556" s="132"/>
      <c r="H1556" s="132"/>
      <c r="I1556" s="132">
        <v>15</v>
      </c>
      <c r="J1556" s="132">
        <v>15</v>
      </c>
    </row>
    <row r="1557" spans="1:10">
      <c r="A1557" s="132">
        <v>119</v>
      </c>
      <c r="B1557" s="155" t="s">
        <v>1980</v>
      </c>
      <c r="C1557" s="147" t="s">
        <v>1981</v>
      </c>
      <c r="D1557" s="147" t="s">
        <v>67</v>
      </c>
      <c r="E1557" s="147"/>
      <c r="F1557" s="147">
        <v>10.78</v>
      </c>
      <c r="G1557" s="147">
        <v>10.78</v>
      </c>
      <c r="H1557" s="132"/>
      <c r="I1557" s="132"/>
      <c r="J1557" s="132"/>
    </row>
    <row r="1558" spans="1:10">
      <c r="A1558" s="132">
        <v>120</v>
      </c>
      <c r="B1558" s="155" t="s">
        <v>1982</v>
      </c>
      <c r="C1558" s="147" t="s">
        <v>1981</v>
      </c>
      <c r="D1558" s="147" t="s">
        <v>67</v>
      </c>
      <c r="E1558" s="147"/>
      <c r="F1558" s="147">
        <v>3.11</v>
      </c>
      <c r="G1558" s="147">
        <v>3.11</v>
      </c>
      <c r="H1558" s="132"/>
      <c r="I1558" s="132"/>
      <c r="J1558" s="132"/>
    </row>
    <row r="1559" spans="1:10">
      <c r="A1559" s="132">
        <v>121</v>
      </c>
      <c r="B1559" s="155" t="s">
        <v>1983</v>
      </c>
      <c r="C1559" s="147" t="s">
        <v>1814</v>
      </c>
      <c r="D1559" s="147" t="s">
        <v>67</v>
      </c>
      <c r="E1559" s="147"/>
      <c r="F1559" s="147">
        <v>10</v>
      </c>
      <c r="G1559" s="147">
        <v>10</v>
      </c>
      <c r="H1559" s="132"/>
      <c r="I1559" s="132"/>
      <c r="J1559" s="132"/>
    </row>
    <row r="1560" spans="1:10">
      <c r="A1560" s="132">
        <v>122</v>
      </c>
      <c r="B1560" s="155" t="s">
        <v>1984</v>
      </c>
      <c r="C1560" s="147" t="s">
        <v>1814</v>
      </c>
      <c r="D1560" s="147" t="s">
        <v>67</v>
      </c>
      <c r="E1560" s="147"/>
      <c r="F1560" s="147">
        <v>2.75</v>
      </c>
      <c r="G1560" s="147">
        <v>2.75</v>
      </c>
      <c r="H1560" s="132"/>
      <c r="I1560" s="132"/>
      <c r="J1560" s="132"/>
    </row>
    <row r="1561" spans="1:10">
      <c r="A1561" s="132">
        <v>123</v>
      </c>
      <c r="B1561" s="155" t="s">
        <v>1985</v>
      </c>
      <c r="C1561" s="147" t="s">
        <v>1814</v>
      </c>
      <c r="D1561" s="147" t="s">
        <v>67</v>
      </c>
      <c r="E1561" s="147"/>
      <c r="F1561" s="147">
        <v>1.68</v>
      </c>
      <c r="G1561" s="147">
        <v>1.68</v>
      </c>
      <c r="H1561" s="132"/>
      <c r="I1561" s="132"/>
      <c r="J1561" s="132"/>
    </row>
    <row r="1562" spans="1:10">
      <c r="A1562" s="132">
        <v>124</v>
      </c>
      <c r="B1562" s="147" t="s">
        <v>1986</v>
      </c>
      <c r="C1562" s="147" t="s">
        <v>1987</v>
      </c>
      <c r="D1562" s="132" t="s">
        <v>112</v>
      </c>
      <c r="E1562" s="132">
        <v>4</v>
      </c>
      <c r="F1562" s="132">
        <v>10</v>
      </c>
      <c r="G1562" s="132">
        <v>6</v>
      </c>
      <c r="H1562" s="132"/>
      <c r="I1562" s="132">
        <v>4</v>
      </c>
      <c r="J1562" s="132"/>
    </row>
    <row r="1563" spans="1:10">
      <c r="A1563" s="132">
        <v>125</v>
      </c>
      <c r="B1563" s="147" t="s">
        <v>1988</v>
      </c>
      <c r="C1563" s="147" t="s">
        <v>1989</v>
      </c>
      <c r="D1563" s="132" t="s">
        <v>112</v>
      </c>
      <c r="E1563" s="132"/>
      <c r="F1563" s="132">
        <v>3</v>
      </c>
      <c r="G1563" s="132">
        <v>3</v>
      </c>
      <c r="H1563" s="132"/>
      <c r="I1563" s="132"/>
      <c r="J1563" s="132"/>
    </row>
    <row r="1564" spans="1:10">
      <c r="A1564" s="132">
        <v>126</v>
      </c>
      <c r="B1564" s="147" t="s">
        <v>1990</v>
      </c>
      <c r="C1564" s="147" t="s">
        <v>1991</v>
      </c>
      <c r="D1564" s="132" t="s">
        <v>1957</v>
      </c>
      <c r="E1564" s="132"/>
      <c r="F1564" s="132">
        <v>204</v>
      </c>
      <c r="G1564" s="132"/>
      <c r="H1564" s="132">
        <v>102</v>
      </c>
      <c r="I1564" s="132">
        <v>102</v>
      </c>
      <c r="J1564" s="132"/>
    </row>
    <row r="1565" spans="1:10">
      <c r="A1565" s="132">
        <v>127</v>
      </c>
      <c r="B1565" s="147" t="s">
        <v>1992</v>
      </c>
      <c r="C1565" s="147" t="s">
        <v>1993</v>
      </c>
      <c r="D1565" s="132" t="s">
        <v>1957</v>
      </c>
      <c r="E1565" s="132"/>
      <c r="F1565" s="132">
        <v>320</v>
      </c>
      <c r="G1565" s="132">
        <v>100</v>
      </c>
      <c r="H1565" s="132">
        <v>100</v>
      </c>
      <c r="I1565" s="132">
        <v>120</v>
      </c>
      <c r="J1565" s="132"/>
    </row>
    <row r="1566" spans="1:10" ht="25.5">
      <c r="A1566" s="132">
        <v>128</v>
      </c>
      <c r="B1566" s="147" t="s">
        <v>1994</v>
      </c>
      <c r="C1566" s="115" t="s">
        <v>1995</v>
      </c>
      <c r="D1566" s="115" t="s">
        <v>15</v>
      </c>
      <c r="E1566" s="113">
        <v>1</v>
      </c>
      <c r="F1566" s="115">
        <v>1</v>
      </c>
      <c r="G1566" s="113"/>
      <c r="H1566" s="113"/>
      <c r="I1566" s="113">
        <v>1</v>
      </c>
      <c r="J1566" s="114"/>
    </row>
    <row r="1567" spans="1:10">
      <c r="A1567" s="132">
        <v>129</v>
      </c>
      <c r="B1567" s="147" t="s">
        <v>1996</v>
      </c>
      <c r="C1567" s="190" t="s">
        <v>1997</v>
      </c>
      <c r="D1567" s="184" t="s">
        <v>112</v>
      </c>
      <c r="E1567" s="114">
        <v>0</v>
      </c>
      <c r="F1567" s="183">
        <v>2</v>
      </c>
      <c r="G1567" s="114">
        <v>1</v>
      </c>
      <c r="H1567" s="114"/>
      <c r="I1567" s="114">
        <v>1</v>
      </c>
      <c r="J1567" s="114"/>
    </row>
    <row r="1568" spans="1:10" ht="25.5">
      <c r="A1568" s="132">
        <v>130</v>
      </c>
      <c r="B1568" s="147" t="s">
        <v>1998</v>
      </c>
      <c r="C1568" s="149" t="s">
        <v>1999</v>
      </c>
      <c r="D1568" s="149" t="s">
        <v>15</v>
      </c>
      <c r="E1568" s="114">
        <v>0</v>
      </c>
      <c r="F1568" s="149">
        <v>3</v>
      </c>
      <c r="G1568" s="114">
        <v>2</v>
      </c>
      <c r="H1568" s="114"/>
      <c r="I1568" s="114">
        <v>1</v>
      </c>
      <c r="J1568" s="125"/>
    </row>
    <row r="1569" spans="1:10">
      <c r="A1569" s="132">
        <v>131</v>
      </c>
      <c r="B1569" s="147" t="s">
        <v>2000</v>
      </c>
      <c r="C1569" s="149" t="s">
        <v>2001</v>
      </c>
      <c r="D1569" s="149" t="s">
        <v>15</v>
      </c>
      <c r="E1569" s="114">
        <v>1</v>
      </c>
      <c r="F1569" s="182">
        <v>1</v>
      </c>
      <c r="G1569" s="114"/>
      <c r="H1569" s="114">
        <v>1</v>
      </c>
      <c r="I1569" s="125"/>
      <c r="J1569" s="125"/>
    </row>
    <row r="1570" spans="1:10" ht="51">
      <c r="A1570" s="132">
        <v>132</v>
      </c>
      <c r="B1570" s="147" t="s">
        <v>2002</v>
      </c>
      <c r="C1570" s="147" t="s">
        <v>2003</v>
      </c>
      <c r="D1570" s="149" t="s">
        <v>15</v>
      </c>
      <c r="E1570" s="114">
        <v>0</v>
      </c>
      <c r="F1570" s="182">
        <v>2</v>
      </c>
      <c r="G1570" s="114">
        <v>1</v>
      </c>
      <c r="H1570" s="114"/>
      <c r="I1570" s="114">
        <v>1</v>
      </c>
      <c r="J1570" s="114"/>
    </row>
    <row r="1571" spans="1:10">
      <c r="A1571" s="132">
        <v>133</v>
      </c>
      <c r="B1571" s="170" t="s">
        <v>2004</v>
      </c>
      <c r="C1571" s="157" t="s">
        <v>2005</v>
      </c>
      <c r="D1571" s="157" t="s">
        <v>112</v>
      </c>
      <c r="E1571" s="152">
        <v>0</v>
      </c>
      <c r="F1571" s="152">
        <v>2</v>
      </c>
      <c r="G1571" s="152">
        <v>2</v>
      </c>
      <c r="H1571" s="152">
        <v>0</v>
      </c>
      <c r="I1571" s="152">
        <v>0</v>
      </c>
      <c r="J1571" s="152">
        <v>0</v>
      </c>
    </row>
    <row r="1572" spans="1:10">
      <c r="A1572" s="132">
        <v>134</v>
      </c>
      <c r="B1572" s="170" t="s">
        <v>2006</v>
      </c>
      <c r="C1572" s="157" t="s">
        <v>2007</v>
      </c>
      <c r="D1572" s="157" t="s">
        <v>112</v>
      </c>
      <c r="E1572" s="152">
        <v>0</v>
      </c>
      <c r="F1572" s="152">
        <v>2</v>
      </c>
      <c r="G1572" s="152">
        <v>2</v>
      </c>
      <c r="H1572" s="152">
        <v>0</v>
      </c>
      <c r="I1572" s="152">
        <v>0</v>
      </c>
      <c r="J1572" s="152">
        <v>0</v>
      </c>
    </row>
    <row r="1573" spans="1:10">
      <c r="A1573" s="132">
        <v>135</v>
      </c>
      <c r="B1573" s="191" t="s">
        <v>2008</v>
      </c>
      <c r="C1573" s="191" t="s">
        <v>2009</v>
      </c>
      <c r="D1573" s="157" t="s">
        <v>112</v>
      </c>
      <c r="E1573" s="152">
        <v>0</v>
      </c>
      <c r="F1573" s="152">
        <v>2</v>
      </c>
      <c r="G1573" s="152">
        <v>2</v>
      </c>
      <c r="H1573" s="152">
        <v>0</v>
      </c>
      <c r="I1573" s="152">
        <v>0</v>
      </c>
      <c r="J1573" s="152">
        <v>0</v>
      </c>
    </row>
    <row r="1574" spans="1:10">
      <c r="A1574" s="132">
        <v>136</v>
      </c>
      <c r="B1574" s="157" t="s">
        <v>2010</v>
      </c>
      <c r="C1574" s="157" t="s">
        <v>2011</v>
      </c>
      <c r="D1574" s="157" t="s">
        <v>112</v>
      </c>
      <c r="E1574" s="152">
        <v>0</v>
      </c>
      <c r="F1574" s="152">
        <v>2</v>
      </c>
      <c r="G1574" s="152">
        <v>2</v>
      </c>
      <c r="H1574" s="152">
        <v>0</v>
      </c>
      <c r="I1574" s="152">
        <v>0</v>
      </c>
      <c r="J1574" s="152">
        <v>0</v>
      </c>
    </row>
    <row r="1575" spans="1:10">
      <c r="A1575" s="132">
        <v>137</v>
      </c>
      <c r="B1575" s="157" t="s">
        <v>2012</v>
      </c>
      <c r="C1575" s="157" t="s">
        <v>2013</v>
      </c>
      <c r="D1575" s="157" t="s">
        <v>112</v>
      </c>
      <c r="E1575" s="152">
        <v>0</v>
      </c>
      <c r="F1575" s="152">
        <v>2</v>
      </c>
      <c r="G1575" s="152">
        <v>2</v>
      </c>
      <c r="H1575" s="152">
        <v>0</v>
      </c>
      <c r="I1575" s="152">
        <v>0</v>
      </c>
      <c r="J1575" s="152">
        <v>0</v>
      </c>
    </row>
    <row r="1576" spans="1:10">
      <c r="A1576" s="132">
        <v>138</v>
      </c>
      <c r="B1576" s="147" t="s">
        <v>2014</v>
      </c>
      <c r="C1576" s="157"/>
      <c r="D1576" s="145" t="s">
        <v>112</v>
      </c>
      <c r="E1576" s="114"/>
      <c r="F1576" s="114">
        <v>50</v>
      </c>
      <c r="G1576" s="114">
        <v>10</v>
      </c>
      <c r="H1576" s="114">
        <v>20</v>
      </c>
      <c r="I1576" s="114">
        <v>20</v>
      </c>
      <c r="J1576" s="114"/>
    </row>
    <row r="1577" spans="1:10">
      <c r="A1577" s="132">
        <v>139</v>
      </c>
      <c r="B1577" s="157" t="s">
        <v>2015</v>
      </c>
      <c r="C1577" s="157" t="s">
        <v>2016</v>
      </c>
      <c r="D1577" s="145" t="s">
        <v>112</v>
      </c>
      <c r="E1577" s="114">
        <v>0</v>
      </c>
      <c r="F1577" s="114">
        <v>110</v>
      </c>
      <c r="G1577" s="114">
        <v>20</v>
      </c>
      <c r="H1577" s="114">
        <v>35</v>
      </c>
      <c r="I1577" s="114">
        <v>35</v>
      </c>
      <c r="J1577" s="114">
        <v>20</v>
      </c>
    </row>
    <row r="1578" spans="1:10">
      <c r="A1578" s="132">
        <v>140</v>
      </c>
      <c r="B1578" s="157" t="s">
        <v>2017</v>
      </c>
      <c r="C1578" s="157" t="s">
        <v>2018</v>
      </c>
      <c r="D1578" s="145" t="s">
        <v>112</v>
      </c>
      <c r="E1578" s="114">
        <v>0</v>
      </c>
      <c r="F1578" s="114">
        <v>90</v>
      </c>
      <c r="G1578" s="114">
        <v>15</v>
      </c>
      <c r="H1578" s="114">
        <v>35</v>
      </c>
      <c r="I1578" s="114">
        <v>30</v>
      </c>
      <c r="J1578" s="114">
        <v>10</v>
      </c>
    </row>
    <row r="1579" spans="1:10">
      <c r="A1579" s="132">
        <v>141</v>
      </c>
      <c r="B1579" s="157" t="s">
        <v>2019</v>
      </c>
      <c r="C1579" s="157" t="s">
        <v>2020</v>
      </c>
      <c r="D1579" s="145" t="s">
        <v>112</v>
      </c>
      <c r="E1579" s="114">
        <v>0</v>
      </c>
      <c r="F1579" s="114">
        <v>46</v>
      </c>
      <c r="G1579" s="114">
        <v>12</v>
      </c>
      <c r="H1579" s="114">
        <v>12</v>
      </c>
      <c r="I1579" s="114">
        <v>22</v>
      </c>
      <c r="J1579" s="114">
        <v>0</v>
      </c>
    </row>
    <row r="1580" spans="1:10">
      <c r="A1580" s="241" t="s">
        <v>2021</v>
      </c>
      <c r="B1580" s="242"/>
      <c r="C1580" s="242"/>
      <c r="D1580" s="242"/>
      <c r="E1580" s="242"/>
      <c r="F1580" s="242"/>
      <c r="G1580" s="242"/>
      <c r="H1580" s="242"/>
      <c r="I1580" s="242"/>
      <c r="J1580" s="242"/>
    </row>
    <row r="1581" spans="1:10">
      <c r="A1581" s="132">
        <v>1</v>
      </c>
      <c r="B1581" s="157" t="s">
        <v>2022</v>
      </c>
      <c r="C1581" s="145" t="s">
        <v>2023</v>
      </c>
      <c r="D1581" s="145" t="s">
        <v>54</v>
      </c>
      <c r="E1581" s="145">
        <v>15</v>
      </c>
      <c r="F1581" s="145">
        <v>800</v>
      </c>
      <c r="G1581" s="145">
        <v>200</v>
      </c>
      <c r="H1581" s="145">
        <v>200</v>
      </c>
      <c r="I1581" s="145">
        <v>200</v>
      </c>
      <c r="J1581" s="145">
        <v>200</v>
      </c>
    </row>
    <row r="1582" spans="1:10">
      <c r="A1582" s="132">
        <v>2</v>
      </c>
      <c r="B1582" s="157" t="s">
        <v>2024</v>
      </c>
      <c r="C1582" s="145" t="s">
        <v>2025</v>
      </c>
      <c r="D1582" s="145" t="s">
        <v>112</v>
      </c>
      <c r="E1582" s="145">
        <v>1000</v>
      </c>
      <c r="F1582" s="145">
        <v>10500</v>
      </c>
      <c r="G1582" s="145">
        <v>2625</v>
      </c>
      <c r="H1582" s="145">
        <v>2625</v>
      </c>
      <c r="I1582" s="145">
        <v>2625</v>
      </c>
      <c r="J1582" s="145">
        <v>2625</v>
      </c>
    </row>
    <row r="1583" spans="1:10">
      <c r="A1583" s="132">
        <v>3</v>
      </c>
      <c r="B1583" s="157" t="s">
        <v>2024</v>
      </c>
      <c r="C1583" s="145" t="s">
        <v>2026</v>
      </c>
      <c r="D1583" s="145" t="s">
        <v>112</v>
      </c>
      <c r="E1583" s="145">
        <v>1000</v>
      </c>
      <c r="F1583" s="145">
        <v>10500</v>
      </c>
      <c r="G1583" s="145">
        <v>2625</v>
      </c>
      <c r="H1583" s="145">
        <v>2625</v>
      </c>
      <c r="I1583" s="145">
        <v>2625</v>
      </c>
      <c r="J1583" s="145">
        <v>2625</v>
      </c>
    </row>
    <row r="1584" spans="1:10">
      <c r="A1584" s="132">
        <v>4</v>
      </c>
      <c r="B1584" s="157" t="s">
        <v>2027</v>
      </c>
      <c r="C1584" s="145" t="s">
        <v>2028</v>
      </c>
      <c r="D1584" s="145" t="s">
        <v>74</v>
      </c>
      <c r="E1584" s="145">
        <v>300</v>
      </c>
      <c r="F1584" s="145">
        <v>2500</v>
      </c>
      <c r="G1584" s="145">
        <v>1250</v>
      </c>
      <c r="H1584" s="145"/>
      <c r="I1584" s="145">
        <v>1250</v>
      </c>
      <c r="J1584" s="145"/>
    </row>
    <row r="1585" spans="1:10">
      <c r="A1585" s="132">
        <v>5</v>
      </c>
      <c r="B1585" s="157" t="s">
        <v>2027</v>
      </c>
      <c r="C1585" s="145" t="s">
        <v>2029</v>
      </c>
      <c r="D1585" s="145" t="s">
        <v>74</v>
      </c>
      <c r="E1585" s="145">
        <v>0</v>
      </c>
      <c r="F1585" s="145">
        <v>2500</v>
      </c>
      <c r="G1585" s="145">
        <v>1250</v>
      </c>
      <c r="H1585" s="145"/>
      <c r="I1585" s="145">
        <v>1250</v>
      </c>
      <c r="J1585" s="145"/>
    </row>
    <row r="1586" spans="1:10">
      <c r="A1586" s="132">
        <v>6</v>
      </c>
      <c r="B1586" s="157" t="s">
        <v>2027</v>
      </c>
      <c r="C1586" s="145" t="s">
        <v>2030</v>
      </c>
      <c r="D1586" s="145" t="s">
        <v>74</v>
      </c>
      <c r="E1586" s="145">
        <v>300</v>
      </c>
      <c r="F1586" s="145">
        <v>1000</v>
      </c>
      <c r="G1586" s="145">
        <v>250</v>
      </c>
      <c r="H1586" s="145">
        <v>250</v>
      </c>
      <c r="I1586" s="145">
        <v>250</v>
      </c>
      <c r="J1586" s="145">
        <v>250</v>
      </c>
    </row>
    <row r="1587" spans="1:10">
      <c r="A1587" s="132">
        <v>7</v>
      </c>
      <c r="B1587" s="157" t="s">
        <v>2031</v>
      </c>
      <c r="C1587" s="145" t="s">
        <v>2032</v>
      </c>
      <c r="D1587" s="145" t="s">
        <v>35</v>
      </c>
      <c r="E1587" s="145">
        <v>0</v>
      </c>
      <c r="F1587" s="145">
        <v>100000</v>
      </c>
      <c r="G1587" s="145">
        <v>250</v>
      </c>
      <c r="H1587" s="145">
        <v>250</v>
      </c>
      <c r="I1587" s="145">
        <v>250</v>
      </c>
      <c r="J1587" s="145">
        <v>250</v>
      </c>
    </row>
    <row r="1588" spans="1:10">
      <c r="A1588" s="241" t="s">
        <v>2033</v>
      </c>
      <c r="B1588" s="242"/>
      <c r="C1588" s="242"/>
      <c r="D1588" s="242"/>
      <c r="E1588" s="242"/>
      <c r="F1588" s="242"/>
      <c r="G1588" s="242"/>
      <c r="H1588" s="242"/>
      <c r="I1588" s="242"/>
      <c r="J1588" s="242"/>
    </row>
    <row r="1589" spans="1:10">
      <c r="A1589" s="132">
        <v>1</v>
      </c>
      <c r="B1589" s="157" t="s">
        <v>2034</v>
      </c>
      <c r="C1589" s="132"/>
      <c r="D1589" s="132" t="s">
        <v>94</v>
      </c>
      <c r="E1589" s="132">
        <v>300</v>
      </c>
      <c r="F1589" s="132">
        <v>600</v>
      </c>
      <c r="G1589" s="132">
        <v>300</v>
      </c>
      <c r="H1589" s="132">
        <v>100</v>
      </c>
      <c r="I1589" s="132">
        <v>100</v>
      </c>
      <c r="J1589" s="132">
        <v>100</v>
      </c>
    </row>
    <row r="1590" spans="1:10">
      <c r="A1590" s="132">
        <v>2</v>
      </c>
      <c r="B1590" s="157" t="s">
        <v>2035</v>
      </c>
      <c r="C1590" s="132"/>
      <c r="D1590" s="132" t="s">
        <v>112</v>
      </c>
      <c r="E1590" s="132">
        <v>50</v>
      </c>
      <c r="F1590" s="132">
        <v>90</v>
      </c>
      <c r="G1590" s="132">
        <v>50</v>
      </c>
      <c r="H1590" s="132">
        <v>10</v>
      </c>
      <c r="I1590" s="132">
        <v>10</v>
      </c>
      <c r="J1590" s="132">
        <v>20</v>
      </c>
    </row>
    <row r="1591" spans="1:10">
      <c r="A1591" s="132">
        <v>3</v>
      </c>
      <c r="B1591" s="157" t="s">
        <v>2036</v>
      </c>
      <c r="C1591" s="132"/>
      <c r="D1591" s="132" t="s">
        <v>112</v>
      </c>
      <c r="E1591" s="132">
        <v>50</v>
      </c>
      <c r="F1591" s="132">
        <v>90</v>
      </c>
      <c r="G1591" s="132">
        <v>50</v>
      </c>
      <c r="H1591" s="132">
        <v>10</v>
      </c>
      <c r="I1591" s="132">
        <v>20</v>
      </c>
      <c r="J1591" s="132">
        <v>10</v>
      </c>
    </row>
    <row r="1592" spans="1:10">
      <c r="A1592" s="132">
        <v>4</v>
      </c>
      <c r="B1592" s="157" t="s">
        <v>2037</v>
      </c>
      <c r="C1592" s="132"/>
      <c r="D1592" s="132" t="s">
        <v>112</v>
      </c>
      <c r="E1592" s="132">
        <v>30</v>
      </c>
      <c r="F1592" s="132">
        <v>60</v>
      </c>
      <c r="G1592" s="132">
        <v>30</v>
      </c>
      <c r="H1592" s="132">
        <v>10</v>
      </c>
      <c r="I1592" s="132">
        <v>10</v>
      </c>
      <c r="J1592" s="132">
        <v>10</v>
      </c>
    </row>
    <row r="1593" spans="1:10">
      <c r="A1593" s="132">
        <v>5</v>
      </c>
      <c r="B1593" s="157" t="s">
        <v>2038</v>
      </c>
      <c r="C1593" s="132"/>
      <c r="D1593" s="132" t="s">
        <v>112</v>
      </c>
      <c r="E1593" s="132">
        <v>300</v>
      </c>
      <c r="F1593" s="132">
        <v>500</v>
      </c>
      <c r="G1593" s="132">
        <v>300</v>
      </c>
      <c r="H1593" s="132">
        <v>100</v>
      </c>
      <c r="I1593" s="132">
        <v>100</v>
      </c>
      <c r="J1593" s="132">
        <v>100</v>
      </c>
    </row>
    <row r="1594" spans="1:10">
      <c r="A1594" s="132">
        <v>6</v>
      </c>
      <c r="B1594" s="157" t="s">
        <v>2039</v>
      </c>
      <c r="C1594" s="132"/>
      <c r="D1594" s="132" t="s">
        <v>112</v>
      </c>
      <c r="E1594" s="132">
        <v>300</v>
      </c>
      <c r="F1594" s="132">
        <v>500</v>
      </c>
      <c r="G1594" s="132">
        <v>300</v>
      </c>
      <c r="H1594" s="132">
        <v>100</v>
      </c>
      <c r="I1594" s="132">
        <v>100</v>
      </c>
      <c r="J1594" s="132">
        <v>100</v>
      </c>
    </row>
    <row r="1595" spans="1:10">
      <c r="A1595" s="132">
        <v>7</v>
      </c>
      <c r="B1595" s="157" t="s">
        <v>2040</v>
      </c>
      <c r="C1595" s="132"/>
      <c r="D1595" s="132" t="s">
        <v>112</v>
      </c>
      <c r="E1595" s="132">
        <v>300</v>
      </c>
      <c r="F1595" s="132">
        <v>500</v>
      </c>
      <c r="G1595" s="132">
        <v>300</v>
      </c>
      <c r="H1595" s="132"/>
      <c r="I1595" s="132">
        <v>200</v>
      </c>
      <c r="J1595" s="132">
        <v>100</v>
      </c>
    </row>
    <row r="1596" spans="1:10">
      <c r="A1596" s="132">
        <v>8</v>
      </c>
      <c r="B1596" s="157" t="s">
        <v>2041</v>
      </c>
      <c r="C1596" s="132"/>
      <c r="D1596" s="132" t="s">
        <v>112</v>
      </c>
      <c r="E1596" s="132">
        <v>100</v>
      </c>
      <c r="F1596" s="132">
        <v>200</v>
      </c>
      <c r="G1596" s="132">
        <v>100</v>
      </c>
      <c r="H1596" s="132"/>
      <c r="I1596" s="132">
        <v>50</v>
      </c>
      <c r="J1596" s="132">
        <v>50</v>
      </c>
    </row>
    <row r="1597" spans="1:10">
      <c r="A1597" s="132">
        <v>9</v>
      </c>
      <c r="B1597" s="157" t="s">
        <v>2042</v>
      </c>
      <c r="C1597" s="132"/>
      <c r="D1597" s="132" t="s">
        <v>112</v>
      </c>
      <c r="E1597" s="132">
        <v>300</v>
      </c>
      <c r="F1597" s="132">
        <v>500</v>
      </c>
      <c r="G1597" s="132">
        <v>300</v>
      </c>
      <c r="H1597" s="132"/>
      <c r="I1597" s="132">
        <v>100</v>
      </c>
      <c r="J1597" s="132">
        <v>200</v>
      </c>
    </row>
    <row r="1598" spans="1:10">
      <c r="A1598" s="132">
        <v>10</v>
      </c>
      <c r="B1598" s="157" t="s">
        <v>2043</v>
      </c>
      <c r="C1598" s="132" t="s">
        <v>2044</v>
      </c>
      <c r="D1598" s="132" t="s">
        <v>112</v>
      </c>
      <c r="E1598" s="132">
        <v>30</v>
      </c>
      <c r="F1598" s="132">
        <v>30</v>
      </c>
      <c r="G1598" s="132">
        <v>5</v>
      </c>
      <c r="H1598" s="132">
        <v>10</v>
      </c>
      <c r="I1598" s="132">
        <v>10</v>
      </c>
      <c r="J1598" s="132">
        <v>5</v>
      </c>
    </row>
    <row r="1599" spans="1:10" ht="15.75">
      <c r="A1599" s="243" t="s">
        <v>2045</v>
      </c>
      <c r="B1599" s="244"/>
      <c r="C1599" s="244"/>
      <c r="D1599" s="244"/>
      <c r="E1599" s="244"/>
      <c r="F1599" s="244"/>
      <c r="G1599" s="244"/>
      <c r="H1599" s="244"/>
      <c r="I1599" s="244"/>
      <c r="J1599" s="245"/>
    </row>
    <row r="1600" spans="1:10">
      <c r="A1600" s="241" t="s">
        <v>2046</v>
      </c>
      <c r="B1600" s="242"/>
      <c r="C1600" s="242"/>
      <c r="D1600" s="242"/>
      <c r="E1600" s="242"/>
      <c r="F1600" s="242"/>
      <c r="G1600" s="242"/>
      <c r="H1600" s="242"/>
      <c r="I1600" s="242"/>
      <c r="J1600" s="242"/>
    </row>
    <row r="1601" spans="1:10">
      <c r="A1601" s="169">
        <v>1</v>
      </c>
      <c r="B1601" s="192" t="s">
        <v>2047</v>
      </c>
      <c r="C1601" s="193" t="s">
        <v>2048</v>
      </c>
      <c r="D1601" s="169" t="s">
        <v>15</v>
      </c>
      <c r="E1601" s="170"/>
      <c r="F1601" s="145">
        <v>1</v>
      </c>
      <c r="G1601" s="145"/>
      <c r="H1601" s="145"/>
      <c r="I1601" s="145">
        <v>1</v>
      </c>
      <c r="J1601" s="169"/>
    </row>
    <row r="1602" spans="1:10">
      <c r="A1602" s="169">
        <v>2</v>
      </c>
      <c r="B1602" s="192" t="s">
        <v>2049</v>
      </c>
      <c r="C1602" s="193" t="s">
        <v>2050</v>
      </c>
      <c r="D1602" s="169" t="s">
        <v>15</v>
      </c>
      <c r="E1602" s="170"/>
      <c r="F1602" s="145">
        <v>1</v>
      </c>
      <c r="G1602" s="145"/>
      <c r="H1602" s="145">
        <v>1</v>
      </c>
      <c r="I1602" s="145"/>
      <c r="J1602" s="169"/>
    </row>
    <row r="1603" spans="1:10">
      <c r="A1603" s="169">
        <v>3</v>
      </c>
      <c r="B1603" s="159" t="s">
        <v>2051</v>
      </c>
      <c r="C1603" s="159" t="s">
        <v>2052</v>
      </c>
      <c r="D1603" s="169" t="s">
        <v>15</v>
      </c>
      <c r="E1603" s="170"/>
      <c r="F1603" s="145">
        <v>1</v>
      </c>
      <c r="G1603" s="145"/>
      <c r="H1603" s="145">
        <v>1</v>
      </c>
      <c r="I1603" s="145"/>
      <c r="J1603" s="169"/>
    </row>
    <row r="1604" spans="1:10">
      <c r="A1604" s="241" t="s">
        <v>2053</v>
      </c>
      <c r="B1604" s="242"/>
      <c r="C1604" s="242"/>
      <c r="D1604" s="242"/>
      <c r="E1604" s="242"/>
      <c r="F1604" s="242"/>
      <c r="G1604" s="242"/>
      <c r="H1604" s="242"/>
      <c r="I1604" s="242"/>
      <c r="J1604" s="242"/>
    </row>
    <row r="1605" spans="1:10">
      <c r="A1605" s="132">
        <v>1</v>
      </c>
      <c r="B1605" s="125" t="s">
        <v>2054</v>
      </c>
      <c r="C1605" s="125" t="s">
        <v>2055</v>
      </c>
      <c r="D1605" s="194" t="s">
        <v>1695</v>
      </c>
      <c r="E1605" s="125"/>
      <c r="F1605" s="125">
        <v>4</v>
      </c>
      <c r="G1605" s="125"/>
      <c r="H1605" s="125">
        <v>4</v>
      </c>
      <c r="I1605" s="125"/>
      <c r="J1605" s="125"/>
    </row>
    <row r="1606" spans="1:10">
      <c r="A1606" s="132">
        <v>2</v>
      </c>
      <c r="B1606" s="125" t="s">
        <v>2056</v>
      </c>
      <c r="C1606" s="125" t="s">
        <v>2055</v>
      </c>
      <c r="D1606" s="194" t="s">
        <v>1695</v>
      </c>
      <c r="E1606" s="180"/>
      <c r="F1606" s="125">
        <v>12</v>
      </c>
      <c r="G1606" s="180"/>
      <c r="H1606" s="125">
        <v>12</v>
      </c>
      <c r="I1606" s="180"/>
      <c r="J1606" s="180"/>
    </row>
    <row r="1607" spans="1:10">
      <c r="A1607" s="132">
        <v>3</v>
      </c>
      <c r="B1607" s="125" t="s">
        <v>2057</v>
      </c>
      <c r="C1607" s="125" t="s">
        <v>2055</v>
      </c>
      <c r="D1607" s="194" t="s">
        <v>1695</v>
      </c>
      <c r="E1607" s="180"/>
      <c r="F1607" s="125">
        <v>9</v>
      </c>
      <c r="G1607" s="180"/>
      <c r="H1607" s="125">
        <v>9</v>
      </c>
      <c r="I1607" s="180"/>
      <c r="J1607" s="180"/>
    </row>
    <row r="1608" spans="1:10">
      <c r="A1608" s="132">
        <v>4</v>
      </c>
      <c r="B1608" s="155" t="s">
        <v>2058</v>
      </c>
      <c r="C1608" s="155" t="s">
        <v>2059</v>
      </c>
      <c r="D1608" s="194" t="s">
        <v>1695</v>
      </c>
      <c r="E1608" s="155"/>
      <c r="F1608" s="155">
        <v>2</v>
      </c>
      <c r="G1608" s="155">
        <v>0</v>
      </c>
      <c r="H1608" s="155">
        <v>2</v>
      </c>
      <c r="I1608" s="155">
        <v>0</v>
      </c>
      <c r="J1608" s="155">
        <v>0</v>
      </c>
    </row>
    <row r="1609" spans="1:10" ht="165.75">
      <c r="A1609" s="132">
        <v>5</v>
      </c>
      <c r="B1609" s="195" t="s">
        <v>2060</v>
      </c>
      <c r="C1609" s="196" t="s">
        <v>2061</v>
      </c>
      <c r="D1609" s="194" t="s">
        <v>1695</v>
      </c>
      <c r="E1609" s="194"/>
      <c r="F1609" s="194">
        <v>2</v>
      </c>
      <c r="G1609" s="155">
        <v>0</v>
      </c>
      <c r="H1609" s="155">
        <v>2</v>
      </c>
      <c r="I1609" s="155">
        <v>0</v>
      </c>
      <c r="J1609" s="155">
        <v>0</v>
      </c>
    </row>
    <row r="1610" spans="1:10" ht="102">
      <c r="A1610" s="132">
        <v>6</v>
      </c>
      <c r="B1610" s="155" t="s">
        <v>2062</v>
      </c>
      <c r="C1610" s="155" t="s">
        <v>2063</v>
      </c>
      <c r="D1610" s="194" t="s">
        <v>1695</v>
      </c>
      <c r="E1610" s="155"/>
      <c r="F1610" s="155">
        <v>1</v>
      </c>
      <c r="G1610" s="155">
        <v>1</v>
      </c>
      <c r="H1610" s="155">
        <v>0</v>
      </c>
      <c r="I1610" s="155">
        <v>0</v>
      </c>
      <c r="J1610" s="155">
        <v>0</v>
      </c>
    </row>
    <row r="1611" spans="1:10" ht="191.25">
      <c r="A1611" s="132">
        <v>7</v>
      </c>
      <c r="B1611" s="155" t="s">
        <v>2064</v>
      </c>
      <c r="C1611" s="155" t="s">
        <v>2065</v>
      </c>
      <c r="D1611" s="194" t="s">
        <v>15</v>
      </c>
      <c r="E1611" s="155"/>
      <c r="F1611" s="155">
        <v>1</v>
      </c>
      <c r="G1611" s="155">
        <v>1</v>
      </c>
      <c r="H1611" s="155">
        <v>0</v>
      </c>
      <c r="I1611" s="155">
        <v>0</v>
      </c>
      <c r="J1611" s="155">
        <v>0</v>
      </c>
    </row>
    <row r="1612" spans="1:10" ht="102">
      <c r="A1612" s="132">
        <v>8</v>
      </c>
      <c r="B1612" s="195" t="s">
        <v>2066</v>
      </c>
      <c r="C1612" s="197" t="s">
        <v>2067</v>
      </c>
      <c r="D1612" s="194" t="s">
        <v>1695</v>
      </c>
      <c r="E1612" s="195"/>
      <c r="F1612" s="194">
        <v>1</v>
      </c>
      <c r="G1612" s="198">
        <v>0</v>
      </c>
      <c r="H1612" s="198">
        <v>1</v>
      </c>
      <c r="I1612" s="198">
        <v>0</v>
      </c>
      <c r="J1612" s="198">
        <v>0</v>
      </c>
    </row>
    <row r="1613" spans="1:10" ht="242.25">
      <c r="A1613" s="132">
        <v>9</v>
      </c>
      <c r="B1613" s="155" t="s">
        <v>2068</v>
      </c>
      <c r="C1613" s="155" t="s">
        <v>2069</v>
      </c>
      <c r="D1613" s="194" t="s">
        <v>1695</v>
      </c>
      <c r="E1613" s="155"/>
      <c r="F1613" s="155">
        <v>1</v>
      </c>
      <c r="G1613" s="155">
        <v>0</v>
      </c>
      <c r="H1613" s="155">
        <v>1</v>
      </c>
      <c r="I1613" s="155">
        <v>0</v>
      </c>
      <c r="J1613" s="155">
        <v>0</v>
      </c>
    </row>
    <row r="1614" spans="1:10">
      <c r="A1614" s="132">
        <v>10</v>
      </c>
      <c r="B1614" s="195" t="s">
        <v>2070</v>
      </c>
      <c r="C1614" s="199" t="s">
        <v>2071</v>
      </c>
      <c r="D1614" s="194" t="s">
        <v>1695</v>
      </c>
      <c r="E1614" s="195"/>
      <c r="F1614" s="194">
        <v>2</v>
      </c>
      <c r="G1614" s="198">
        <v>0</v>
      </c>
      <c r="H1614" s="198">
        <v>2</v>
      </c>
      <c r="I1614" s="198">
        <v>0</v>
      </c>
      <c r="J1614" s="198">
        <v>0</v>
      </c>
    </row>
    <row r="1615" spans="1:10" ht="127.5">
      <c r="A1615" s="132">
        <v>11</v>
      </c>
      <c r="B1615" s="195" t="s">
        <v>2072</v>
      </c>
      <c r="C1615" s="196" t="s">
        <v>2073</v>
      </c>
      <c r="D1615" s="194" t="s">
        <v>1695</v>
      </c>
      <c r="E1615" s="194"/>
      <c r="F1615" s="194">
        <v>2</v>
      </c>
      <c r="G1615" s="155">
        <v>0</v>
      </c>
      <c r="H1615" s="155">
        <v>2</v>
      </c>
      <c r="I1615" s="155">
        <v>0</v>
      </c>
      <c r="J1615" s="155">
        <v>0</v>
      </c>
    </row>
    <row r="1616" spans="1:10" ht="153">
      <c r="A1616" s="132">
        <v>12</v>
      </c>
      <c r="B1616" s="171" t="s">
        <v>2074</v>
      </c>
      <c r="C1616" s="155" t="s">
        <v>2075</v>
      </c>
      <c r="D1616" s="194" t="s">
        <v>1695</v>
      </c>
      <c r="E1616" s="155"/>
      <c r="F1616" s="171">
        <v>1</v>
      </c>
      <c r="G1616" s="171">
        <v>1</v>
      </c>
      <c r="H1616" s="171">
        <v>0</v>
      </c>
      <c r="I1616" s="171">
        <v>0</v>
      </c>
      <c r="J1616" s="171">
        <v>0</v>
      </c>
    </row>
    <row r="1617" spans="1:10" ht="76.5">
      <c r="A1617" s="132">
        <v>13</v>
      </c>
      <c r="B1617" s="155" t="s">
        <v>2076</v>
      </c>
      <c r="C1617" s="155" t="s">
        <v>2077</v>
      </c>
      <c r="D1617" s="194" t="s">
        <v>1695</v>
      </c>
      <c r="E1617" s="155"/>
      <c r="F1617" s="155">
        <v>1</v>
      </c>
      <c r="G1617" s="155">
        <v>0</v>
      </c>
      <c r="H1617" s="155">
        <v>1</v>
      </c>
      <c r="I1617" s="155">
        <v>0</v>
      </c>
      <c r="J1617" s="155">
        <v>0</v>
      </c>
    </row>
    <row r="1618" spans="1:10" ht="191.25">
      <c r="A1618" s="132">
        <v>14</v>
      </c>
      <c r="B1618" s="195" t="s">
        <v>2078</v>
      </c>
      <c r="C1618" s="196" t="s">
        <v>2079</v>
      </c>
      <c r="D1618" s="194" t="s">
        <v>1695</v>
      </c>
      <c r="E1618" s="194"/>
      <c r="F1618" s="194">
        <v>3</v>
      </c>
      <c r="G1618" s="155">
        <v>0</v>
      </c>
      <c r="H1618" s="155">
        <v>3</v>
      </c>
      <c r="I1618" s="155">
        <v>0</v>
      </c>
      <c r="J1618" s="155">
        <v>0</v>
      </c>
    </row>
    <row r="1619" spans="1:10">
      <c r="A1619" s="132">
        <v>15</v>
      </c>
      <c r="B1619" s="125" t="s">
        <v>2080</v>
      </c>
      <c r="C1619" s="125" t="s">
        <v>2081</v>
      </c>
      <c r="D1619" s="194" t="s">
        <v>1695</v>
      </c>
      <c r="E1619" s="125">
        <v>0</v>
      </c>
      <c r="F1619" s="125">
        <v>1</v>
      </c>
      <c r="G1619" s="125">
        <v>0</v>
      </c>
      <c r="H1619" s="125">
        <v>1</v>
      </c>
      <c r="I1619" s="125"/>
      <c r="J1619" s="125"/>
    </row>
    <row r="1620" spans="1:10">
      <c r="A1620" s="132">
        <v>16</v>
      </c>
      <c r="B1620" s="181" t="s">
        <v>2082</v>
      </c>
      <c r="C1620" s="125"/>
      <c r="D1620" s="194" t="s">
        <v>1695</v>
      </c>
      <c r="E1620" s="125"/>
      <c r="F1620" s="125">
        <v>2</v>
      </c>
      <c r="G1620" s="125"/>
      <c r="H1620" s="125">
        <v>2</v>
      </c>
      <c r="I1620" s="125"/>
      <c r="J1620" s="125"/>
    </row>
    <row r="1621" spans="1:10">
      <c r="A1621" s="132">
        <v>17</v>
      </c>
      <c r="B1621" s="181" t="s">
        <v>2083</v>
      </c>
      <c r="C1621" s="125"/>
      <c r="D1621" s="194" t="s">
        <v>1695</v>
      </c>
      <c r="E1621" s="125"/>
      <c r="F1621" s="125">
        <v>1</v>
      </c>
      <c r="G1621" s="125"/>
      <c r="H1621" s="125"/>
      <c r="I1621" s="125">
        <v>1</v>
      </c>
      <c r="J1621" s="125"/>
    </row>
    <row r="1622" spans="1:10">
      <c r="A1622" s="132">
        <v>18</v>
      </c>
      <c r="B1622" s="181" t="s">
        <v>2460</v>
      </c>
      <c r="C1622" s="125"/>
      <c r="D1622" s="194" t="s">
        <v>15</v>
      </c>
      <c r="E1622" s="125">
        <v>0</v>
      </c>
      <c r="F1622" s="125">
        <v>12</v>
      </c>
      <c r="G1622" s="125">
        <v>12</v>
      </c>
      <c r="H1622" s="125"/>
      <c r="I1622" s="125"/>
      <c r="J1622" s="125"/>
    </row>
    <row r="1623" spans="1:10">
      <c r="A1623" s="241" t="s">
        <v>2084</v>
      </c>
      <c r="B1623" s="242"/>
      <c r="C1623" s="242"/>
      <c r="D1623" s="242"/>
      <c r="E1623" s="242"/>
      <c r="F1623" s="242"/>
      <c r="G1623" s="242"/>
      <c r="H1623" s="242"/>
      <c r="I1623" s="242"/>
      <c r="J1623" s="242"/>
    </row>
    <row r="1624" spans="1:10">
      <c r="A1624" s="132">
        <v>1</v>
      </c>
      <c r="B1624" s="195" t="s">
        <v>2085</v>
      </c>
      <c r="C1624" s="195"/>
      <c r="D1624" s="195" t="s">
        <v>1695</v>
      </c>
      <c r="E1624" s="195"/>
      <c r="F1624" s="195">
        <v>4</v>
      </c>
      <c r="G1624" s="195">
        <v>4</v>
      </c>
      <c r="H1624" s="195"/>
      <c r="I1624" s="195"/>
      <c r="J1624" s="195"/>
    </row>
    <row r="1625" spans="1:10">
      <c r="A1625" s="132">
        <v>2</v>
      </c>
      <c r="B1625" s="195" t="s">
        <v>2086</v>
      </c>
      <c r="C1625" s="195"/>
      <c r="D1625" s="195" t="s">
        <v>1695</v>
      </c>
      <c r="E1625" s="195"/>
      <c r="F1625" s="195">
        <v>4</v>
      </c>
      <c r="G1625" s="195">
        <v>4</v>
      </c>
      <c r="H1625" s="195"/>
      <c r="I1625" s="195"/>
      <c r="J1625" s="195"/>
    </row>
    <row r="1626" spans="1:10">
      <c r="A1626" s="132">
        <v>3</v>
      </c>
      <c r="B1626" s="195" t="s">
        <v>2087</v>
      </c>
      <c r="C1626" s="195"/>
      <c r="D1626" s="195" t="s">
        <v>15</v>
      </c>
      <c r="E1626" s="195"/>
      <c r="F1626" s="195">
        <v>1</v>
      </c>
      <c r="G1626" s="195">
        <v>1</v>
      </c>
      <c r="H1626" s="195"/>
      <c r="I1626" s="195"/>
      <c r="J1626" s="195"/>
    </row>
    <row r="1627" spans="1:10">
      <c r="A1627" s="132">
        <v>4</v>
      </c>
      <c r="B1627" s="195" t="s">
        <v>2088</v>
      </c>
      <c r="C1627" s="195"/>
      <c r="D1627" s="195" t="s">
        <v>15</v>
      </c>
      <c r="E1627" s="195"/>
      <c r="F1627" s="195">
        <v>1</v>
      </c>
      <c r="G1627" s="195">
        <v>1</v>
      </c>
      <c r="H1627" s="195"/>
      <c r="I1627" s="195"/>
      <c r="J1627" s="195"/>
    </row>
    <row r="1628" spans="1:10">
      <c r="A1628" s="132">
        <v>5</v>
      </c>
      <c r="B1628" s="195" t="s">
        <v>2089</v>
      </c>
      <c r="C1628" s="195"/>
      <c r="D1628" s="195" t="s">
        <v>15</v>
      </c>
      <c r="E1628" s="195"/>
      <c r="F1628" s="195">
        <v>1</v>
      </c>
      <c r="G1628" s="195">
        <v>1</v>
      </c>
      <c r="H1628" s="195"/>
      <c r="I1628" s="195"/>
      <c r="J1628" s="195"/>
    </row>
    <row r="1629" spans="1:10">
      <c r="A1629" s="132">
        <v>6</v>
      </c>
      <c r="B1629" s="195" t="s">
        <v>2090</v>
      </c>
      <c r="C1629" s="195"/>
      <c r="D1629" s="195" t="s">
        <v>15</v>
      </c>
      <c r="E1629" s="195"/>
      <c r="F1629" s="195">
        <v>3</v>
      </c>
      <c r="G1629" s="195">
        <v>3</v>
      </c>
      <c r="H1629" s="195"/>
      <c r="I1629" s="195"/>
      <c r="J1629" s="195"/>
    </row>
    <row r="1630" spans="1:10">
      <c r="A1630" s="132">
        <v>7</v>
      </c>
      <c r="B1630" s="195" t="s">
        <v>2091</v>
      </c>
      <c r="C1630" s="195"/>
      <c r="D1630" s="195" t="s">
        <v>15</v>
      </c>
      <c r="E1630" s="195"/>
      <c r="F1630" s="195">
        <v>1</v>
      </c>
      <c r="G1630" s="195">
        <v>1</v>
      </c>
      <c r="H1630" s="195"/>
      <c r="I1630" s="195"/>
      <c r="J1630" s="195"/>
    </row>
    <row r="1631" spans="1:10" ht="15.75">
      <c r="A1631" s="243" t="s">
        <v>2092</v>
      </c>
      <c r="B1631" s="244"/>
      <c r="C1631" s="244"/>
      <c r="D1631" s="244"/>
      <c r="E1631" s="244"/>
      <c r="F1631" s="244"/>
      <c r="G1631" s="244"/>
      <c r="H1631" s="244"/>
      <c r="I1631" s="244"/>
      <c r="J1631" s="245"/>
    </row>
    <row r="1632" spans="1:10">
      <c r="A1632" s="241" t="s">
        <v>2046</v>
      </c>
      <c r="B1632" s="242"/>
      <c r="C1632" s="242"/>
      <c r="D1632" s="242"/>
      <c r="E1632" s="242"/>
      <c r="F1632" s="242"/>
      <c r="G1632" s="242"/>
      <c r="H1632" s="242"/>
      <c r="I1632" s="242"/>
      <c r="J1632" s="242"/>
    </row>
    <row r="1633" spans="1:10" ht="89.25">
      <c r="A1633" s="169">
        <v>1</v>
      </c>
      <c r="B1633" s="169" t="s">
        <v>2093</v>
      </c>
      <c r="C1633" s="200" t="s">
        <v>2094</v>
      </c>
      <c r="D1633" s="169" t="s">
        <v>2095</v>
      </c>
      <c r="E1633" s="169"/>
      <c r="F1633" s="201">
        <f t="shared" ref="F1633:F1636" si="60">G1633+H1633+I1633+J1633</f>
        <v>150</v>
      </c>
      <c r="G1633" s="169"/>
      <c r="H1633" s="169">
        <v>75</v>
      </c>
      <c r="I1633" s="169">
        <v>75</v>
      </c>
      <c r="J1633" s="169"/>
    </row>
    <row r="1634" spans="1:10" ht="63.75">
      <c r="A1634" s="169">
        <v>2</v>
      </c>
      <c r="B1634" s="169" t="s">
        <v>2096</v>
      </c>
      <c r="C1634" s="200" t="s">
        <v>2097</v>
      </c>
      <c r="D1634" s="169" t="s">
        <v>2095</v>
      </c>
      <c r="E1634" s="169"/>
      <c r="F1634" s="201">
        <f t="shared" si="60"/>
        <v>8</v>
      </c>
      <c r="G1634" s="169"/>
      <c r="H1634" s="169"/>
      <c r="I1634" s="169">
        <v>8</v>
      </c>
      <c r="J1634" s="169"/>
    </row>
    <row r="1635" spans="1:10" ht="25.5">
      <c r="A1635" s="169">
        <v>3</v>
      </c>
      <c r="B1635" s="169" t="s">
        <v>2098</v>
      </c>
      <c r="C1635" s="200" t="s">
        <v>2099</v>
      </c>
      <c r="D1635" s="169" t="s">
        <v>2100</v>
      </c>
      <c r="E1635" s="169"/>
      <c r="F1635" s="201">
        <f t="shared" si="60"/>
        <v>528</v>
      </c>
      <c r="G1635" s="169"/>
      <c r="H1635" s="169">
        <v>528</v>
      </c>
      <c r="I1635" s="169"/>
      <c r="J1635" s="169"/>
    </row>
    <row r="1636" spans="1:10" ht="25.5">
      <c r="A1636" s="132">
        <v>4</v>
      </c>
      <c r="B1636" s="147" t="s">
        <v>2101</v>
      </c>
      <c r="C1636" s="132"/>
      <c r="D1636" s="132" t="s">
        <v>2095</v>
      </c>
      <c r="E1636" s="132"/>
      <c r="F1636" s="201">
        <f t="shared" si="60"/>
        <v>6</v>
      </c>
      <c r="G1636" s="132">
        <v>2</v>
      </c>
      <c r="H1636" s="132">
        <v>2</v>
      </c>
      <c r="I1636" s="132">
        <v>2</v>
      </c>
      <c r="J1636" s="132"/>
    </row>
    <row r="1637" spans="1:10" ht="38.25">
      <c r="A1637" s="132">
        <v>5</v>
      </c>
      <c r="B1637" s="147" t="s">
        <v>2102</v>
      </c>
      <c r="C1637" s="147" t="s">
        <v>2103</v>
      </c>
      <c r="D1637" s="132" t="s">
        <v>2095</v>
      </c>
      <c r="E1637" s="132"/>
      <c r="F1637" s="201"/>
      <c r="G1637" s="132"/>
      <c r="H1637" s="132">
        <v>1</v>
      </c>
      <c r="I1637" s="132"/>
      <c r="J1637" s="132"/>
    </row>
    <row r="1638" spans="1:10">
      <c r="A1638" s="241" t="s">
        <v>942</v>
      </c>
      <c r="B1638" s="242"/>
      <c r="C1638" s="242"/>
      <c r="D1638" s="242"/>
      <c r="E1638" s="242"/>
      <c r="F1638" s="242"/>
      <c r="G1638" s="242"/>
      <c r="H1638" s="242"/>
      <c r="I1638" s="242"/>
      <c r="J1638" s="242"/>
    </row>
    <row r="1639" spans="1:10" ht="38.25">
      <c r="A1639" s="147">
        <v>1</v>
      </c>
      <c r="B1639" s="147" t="s">
        <v>2104</v>
      </c>
      <c r="C1639" s="147" t="s">
        <v>2105</v>
      </c>
      <c r="D1639" s="147" t="s">
        <v>15</v>
      </c>
      <c r="E1639" s="147"/>
      <c r="F1639" s="201">
        <f>G1639+H1639+I1639+J1639</f>
        <v>300</v>
      </c>
      <c r="G1639" s="147"/>
      <c r="H1639" s="147">
        <v>300</v>
      </c>
      <c r="I1639" s="147"/>
      <c r="J1639" s="147"/>
    </row>
    <row r="1640" spans="1:10">
      <c r="A1640" s="241" t="s">
        <v>2106</v>
      </c>
      <c r="B1640" s="242"/>
      <c r="C1640" s="242"/>
      <c r="D1640" s="242"/>
      <c r="E1640" s="242"/>
      <c r="F1640" s="242"/>
      <c r="G1640" s="242"/>
      <c r="H1640" s="242"/>
      <c r="I1640" s="242"/>
      <c r="J1640" s="242"/>
    </row>
    <row r="1641" spans="1:10">
      <c r="A1641" s="132"/>
      <c r="B1641" s="202" t="s">
        <v>2106</v>
      </c>
      <c r="C1641" s="132"/>
      <c r="D1641" s="132"/>
      <c r="E1641" s="132"/>
      <c r="F1641" s="132"/>
      <c r="G1641" s="132"/>
      <c r="H1641" s="132"/>
      <c r="I1641" s="132"/>
      <c r="J1641" s="132"/>
    </row>
    <row r="1642" spans="1:10" ht="25.5">
      <c r="A1642" s="132">
        <v>1</v>
      </c>
      <c r="B1642" s="147" t="s">
        <v>2107</v>
      </c>
      <c r="C1642" s="169" t="s">
        <v>2108</v>
      </c>
      <c r="D1642" s="169" t="s">
        <v>15</v>
      </c>
      <c r="E1642" s="169"/>
      <c r="F1642" s="203">
        <v>3375</v>
      </c>
      <c r="G1642" s="132">
        <v>1020</v>
      </c>
      <c r="H1642" s="132">
        <v>978</v>
      </c>
      <c r="I1642" s="132">
        <v>739</v>
      </c>
      <c r="J1642" s="132">
        <v>638</v>
      </c>
    </row>
    <row r="1643" spans="1:10" ht="25.5">
      <c r="A1643" s="132">
        <v>2</v>
      </c>
      <c r="B1643" s="132" t="s">
        <v>2109</v>
      </c>
      <c r="C1643" s="159" t="s">
        <v>2110</v>
      </c>
      <c r="D1643" s="169" t="s">
        <v>2111</v>
      </c>
      <c r="E1643" s="169"/>
      <c r="F1643" s="203">
        <v>3433</v>
      </c>
      <c r="G1643" s="132"/>
      <c r="H1643" s="132">
        <v>1001</v>
      </c>
      <c r="I1643" s="132">
        <v>2432</v>
      </c>
      <c r="J1643" s="132"/>
    </row>
    <row r="1644" spans="1:10" ht="25.5">
      <c r="A1644" s="132">
        <v>3</v>
      </c>
      <c r="B1644" s="132" t="s">
        <v>2112</v>
      </c>
      <c r="C1644" s="159" t="s">
        <v>2113</v>
      </c>
      <c r="D1644" s="169" t="s">
        <v>15</v>
      </c>
      <c r="E1644" s="169"/>
      <c r="F1644" s="203">
        <v>389</v>
      </c>
      <c r="G1644" s="132">
        <v>131</v>
      </c>
      <c r="H1644" s="132">
        <v>238</v>
      </c>
      <c r="I1644" s="132">
        <v>20</v>
      </c>
      <c r="J1644" s="132"/>
    </row>
    <row r="1645" spans="1:10" ht="25.5">
      <c r="A1645" s="132">
        <v>4</v>
      </c>
      <c r="B1645" s="132" t="s">
        <v>2114</v>
      </c>
      <c r="C1645" s="159" t="s">
        <v>2115</v>
      </c>
      <c r="D1645" s="169" t="s">
        <v>2116</v>
      </c>
      <c r="E1645" s="169"/>
      <c r="F1645" s="203">
        <v>50</v>
      </c>
      <c r="G1645" s="132">
        <v>50</v>
      </c>
      <c r="H1645" s="132"/>
      <c r="I1645" s="132"/>
      <c r="J1645" s="132"/>
    </row>
    <row r="1646" spans="1:10" ht="25.5">
      <c r="A1646" s="132">
        <v>5</v>
      </c>
      <c r="B1646" s="169" t="s">
        <v>2117</v>
      </c>
      <c r="C1646" s="159" t="s">
        <v>2118</v>
      </c>
      <c r="D1646" s="169" t="s">
        <v>67</v>
      </c>
      <c r="E1646" s="169"/>
      <c r="F1646" s="203">
        <v>32200</v>
      </c>
      <c r="G1646" s="132"/>
      <c r="H1646" s="132">
        <v>26700</v>
      </c>
      <c r="I1646" s="132">
        <v>5500</v>
      </c>
      <c r="J1646" s="132"/>
    </row>
    <row r="1647" spans="1:10" ht="25.5">
      <c r="A1647" s="132">
        <v>6</v>
      </c>
      <c r="B1647" s="147" t="s">
        <v>2119</v>
      </c>
      <c r="C1647" s="159" t="s">
        <v>2118</v>
      </c>
      <c r="D1647" s="169" t="s">
        <v>112</v>
      </c>
      <c r="E1647" s="169"/>
      <c r="F1647" s="203">
        <v>1197</v>
      </c>
      <c r="G1647" s="132">
        <v>140</v>
      </c>
      <c r="H1647" s="132">
        <v>572</v>
      </c>
      <c r="I1647" s="132">
        <v>280</v>
      </c>
      <c r="J1647" s="132">
        <v>205</v>
      </c>
    </row>
    <row r="1648" spans="1:10" ht="25.5">
      <c r="A1648" s="132">
        <v>7</v>
      </c>
      <c r="B1648" s="132" t="s">
        <v>2120</v>
      </c>
      <c r="C1648" s="159" t="s">
        <v>2121</v>
      </c>
      <c r="D1648" s="169" t="s">
        <v>112</v>
      </c>
      <c r="E1648" s="169"/>
      <c r="F1648" s="203">
        <v>29</v>
      </c>
      <c r="G1648" s="132"/>
      <c r="H1648" s="132"/>
      <c r="I1648" s="132"/>
      <c r="J1648" s="132">
        <v>29</v>
      </c>
    </row>
    <row r="1649" spans="1:10" ht="25.5">
      <c r="A1649" s="132">
        <v>8</v>
      </c>
      <c r="B1649" s="147" t="s">
        <v>2122</v>
      </c>
      <c r="C1649" s="159" t="s">
        <v>2118</v>
      </c>
      <c r="D1649" s="169" t="s">
        <v>2123</v>
      </c>
      <c r="E1649" s="169"/>
      <c r="F1649" s="203">
        <v>45</v>
      </c>
      <c r="G1649" s="132">
        <v>9</v>
      </c>
      <c r="H1649" s="132">
        <v>1</v>
      </c>
      <c r="I1649" s="132">
        <v>34</v>
      </c>
      <c r="J1649" s="132">
        <v>1</v>
      </c>
    </row>
    <row r="1650" spans="1:10" ht="25.5">
      <c r="A1650" s="132">
        <v>9</v>
      </c>
      <c r="B1650" s="147" t="s">
        <v>2124</v>
      </c>
      <c r="C1650" s="159" t="s">
        <v>156</v>
      </c>
      <c r="D1650" s="169" t="s">
        <v>2111</v>
      </c>
      <c r="E1650" s="169"/>
      <c r="F1650" s="204">
        <v>60</v>
      </c>
      <c r="G1650" s="132">
        <v>12</v>
      </c>
      <c r="H1650" s="132">
        <v>15</v>
      </c>
      <c r="I1650" s="132">
        <v>19</v>
      </c>
      <c r="J1650" s="132">
        <v>14</v>
      </c>
    </row>
    <row r="1651" spans="1:10" ht="25.5">
      <c r="A1651" s="132">
        <v>10</v>
      </c>
      <c r="B1651" s="147" t="s">
        <v>2125</v>
      </c>
      <c r="C1651" s="159" t="s">
        <v>156</v>
      </c>
      <c r="D1651" s="169" t="s">
        <v>67</v>
      </c>
      <c r="E1651" s="169"/>
      <c r="F1651" s="203">
        <v>31150</v>
      </c>
      <c r="G1651" s="132">
        <v>1500</v>
      </c>
      <c r="H1651" s="132">
        <v>14600</v>
      </c>
      <c r="I1651" s="132">
        <v>14550</v>
      </c>
      <c r="J1651" s="132">
        <v>500</v>
      </c>
    </row>
    <row r="1652" spans="1:10" ht="25.5">
      <c r="A1652" s="132">
        <v>11</v>
      </c>
      <c r="B1652" s="205" t="s">
        <v>2126</v>
      </c>
      <c r="C1652" s="159" t="s">
        <v>2127</v>
      </c>
      <c r="D1652" s="169" t="s">
        <v>2128</v>
      </c>
      <c r="E1652" s="169"/>
      <c r="F1652" s="203">
        <v>4</v>
      </c>
      <c r="G1652" s="132">
        <v>4</v>
      </c>
      <c r="H1652" s="132"/>
      <c r="I1652" s="132"/>
      <c r="J1652" s="132"/>
    </row>
    <row r="1653" spans="1:10" ht="25.5">
      <c r="A1653" s="132">
        <v>12</v>
      </c>
      <c r="B1653" s="205" t="s">
        <v>2129</v>
      </c>
      <c r="C1653" s="159" t="s">
        <v>2130</v>
      </c>
      <c r="D1653" s="169" t="s">
        <v>2131</v>
      </c>
      <c r="E1653" s="169"/>
      <c r="F1653" s="203">
        <v>254</v>
      </c>
      <c r="G1653" s="132">
        <v>172</v>
      </c>
      <c r="H1653" s="132">
        <v>1</v>
      </c>
      <c r="I1653" s="132">
        <v>3</v>
      </c>
      <c r="J1653" s="132">
        <v>78</v>
      </c>
    </row>
    <row r="1654" spans="1:10" ht="25.5">
      <c r="A1654" s="132">
        <v>13</v>
      </c>
      <c r="B1654" s="147" t="s">
        <v>2132</v>
      </c>
      <c r="C1654" s="159" t="s">
        <v>2133</v>
      </c>
      <c r="D1654" s="132" t="s">
        <v>2111</v>
      </c>
      <c r="E1654" s="132"/>
      <c r="F1654" s="203">
        <v>31</v>
      </c>
      <c r="G1654" s="132">
        <v>8</v>
      </c>
      <c r="H1654" s="132">
        <v>8</v>
      </c>
      <c r="I1654" s="132">
        <v>12</v>
      </c>
      <c r="J1654" s="132">
        <v>3</v>
      </c>
    </row>
    <row r="1655" spans="1:10" ht="25.5">
      <c r="A1655" s="132">
        <v>14</v>
      </c>
      <c r="B1655" s="132" t="s">
        <v>2134</v>
      </c>
      <c r="C1655" s="159" t="s">
        <v>2133</v>
      </c>
      <c r="D1655" s="132" t="s">
        <v>2128</v>
      </c>
      <c r="E1655" s="132"/>
      <c r="F1655" s="132">
        <v>1</v>
      </c>
      <c r="G1655" s="132">
        <v>1</v>
      </c>
      <c r="H1655" s="132"/>
      <c r="I1655" s="132"/>
      <c r="J1655" s="132"/>
    </row>
    <row r="1656" spans="1:10" ht="25.5">
      <c r="A1656" s="132">
        <v>15</v>
      </c>
      <c r="B1656" s="147" t="s">
        <v>2135</v>
      </c>
      <c r="C1656" s="159" t="s">
        <v>2118</v>
      </c>
      <c r="D1656" s="132" t="s">
        <v>74</v>
      </c>
      <c r="E1656" s="132"/>
      <c r="F1656" s="203">
        <v>50</v>
      </c>
      <c r="G1656" s="132"/>
      <c r="H1656" s="132">
        <v>50</v>
      </c>
      <c r="I1656" s="132"/>
      <c r="J1656" s="132"/>
    </row>
    <row r="1657" spans="1:10" ht="25.5">
      <c r="A1657" s="132">
        <v>16</v>
      </c>
      <c r="B1657" s="132" t="s">
        <v>2136</v>
      </c>
      <c r="C1657" s="159" t="s">
        <v>2118</v>
      </c>
      <c r="D1657" s="132" t="s">
        <v>74</v>
      </c>
      <c r="E1657" s="132"/>
      <c r="F1657" s="203">
        <v>5</v>
      </c>
      <c r="G1657" s="132"/>
      <c r="H1657" s="132">
        <v>5</v>
      </c>
      <c r="I1657" s="132"/>
      <c r="J1657" s="132"/>
    </row>
    <row r="1658" spans="1:10" ht="15.75">
      <c r="A1658" s="243" t="s">
        <v>2137</v>
      </c>
      <c r="B1658" s="244"/>
      <c r="C1658" s="244"/>
      <c r="D1658" s="244"/>
      <c r="E1658" s="244"/>
      <c r="F1658" s="244"/>
      <c r="G1658" s="244"/>
      <c r="H1658" s="244"/>
      <c r="I1658" s="244"/>
      <c r="J1658" s="245"/>
    </row>
    <row r="1659" spans="1:10" ht="38.25">
      <c r="A1659" s="206">
        <v>1</v>
      </c>
      <c r="B1659" s="206" t="s">
        <v>2138</v>
      </c>
      <c r="C1659" s="207" t="s">
        <v>2139</v>
      </c>
      <c r="D1659" s="206" t="s">
        <v>8</v>
      </c>
      <c r="E1659" s="206">
        <v>0</v>
      </c>
      <c r="F1659" s="206">
        <f>G1659+H1659+I1659+J1659</f>
        <v>370</v>
      </c>
      <c r="G1659" s="206">
        <v>0</v>
      </c>
      <c r="H1659" s="206">
        <v>0</v>
      </c>
      <c r="I1659" s="206">
        <v>0</v>
      </c>
      <c r="J1659" s="206">
        <v>370</v>
      </c>
    </row>
    <row r="1660" spans="1:10" ht="76.5">
      <c r="A1660" s="145">
        <v>2</v>
      </c>
      <c r="B1660" s="208" t="s">
        <v>2140</v>
      </c>
      <c r="C1660" s="209" t="s">
        <v>2141</v>
      </c>
      <c r="D1660" s="201" t="s">
        <v>112</v>
      </c>
      <c r="E1660" s="145">
        <v>1</v>
      </c>
      <c r="F1660" s="206">
        <f t="shared" ref="F1660:F1678" si="61">G1660+H1660+I1660+J1660</f>
        <v>18</v>
      </c>
      <c r="G1660" s="206">
        <v>0</v>
      </c>
      <c r="H1660" s="206">
        <v>0</v>
      </c>
      <c r="I1660" s="206">
        <v>0</v>
      </c>
      <c r="J1660" s="206">
        <v>18</v>
      </c>
    </row>
    <row r="1661" spans="1:10" ht="76.5">
      <c r="A1661" s="206">
        <v>3</v>
      </c>
      <c r="B1661" s="208" t="s">
        <v>2142</v>
      </c>
      <c r="C1661" s="209" t="s">
        <v>2143</v>
      </c>
      <c r="D1661" s="201" t="s">
        <v>112</v>
      </c>
      <c r="E1661" s="145">
        <v>0</v>
      </c>
      <c r="F1661" s="206">
        <f t="shared" si="61"/>
        <v>10</v>
      </c>
      <c r="G1661" s="206">
        <v>0</v>
      </c>
      <c r="H1661" s="206">
        <v>0</v>
      </c>
      <c r="I1661" s="206">
        <v>0</v>
      </c>
      <c r="J1661" s="206">
        <v>10</v>
      </c>
    </row>
    <row r="1662" spans="1:10" ht="114.75">
      <c r="A1662" s="145">
        <v>4</v>
      </c>
      <c r="B1662" s="208" t="s">
        <v>2144</v>
      </c>
      <c r="C1662" s="209" t="s">
        <v>2145</v>
      </c>
      <c r="D1662" s="201" t="s">
        <v>112</v>
      </c>
      <c r="E1662" s="145">
        <v>0</v>
      </c>
      <c r="F1662" s="206">
        <f t="shared" si="61"/>
        <v>30</v>
      </c>
      <c r="G1662" s="206">
        <v>0</v>
      </c>
      <c r="H1662" s="206">
        <v>0</v>
      </c>
      <c r="I1662" s="206">
        <v>0</v>
      </c>
      <c r="J1662" s="206">
        <v>30</v>
      </c>
    </row>
    <row r="1663" spans="1:10" ht="63.75">
      <c r="A1663" s="206">
        <v>5</v>
      </c>
      <c r="B1663" s="210" t="s">
        <v>2146</v>
      </c>
      <c r="C1663" s="210" t="s">
        <v>2147</v>
      </c>
      <c r="D1663" s="210" t="s">
        <v>112</v>
      </c>
      <c r="E1663" s="155">
        <v>1</v>
      </c>
      <c r="F1663" s="206">
        <f t="shared" si="61"/>
        <v>30</v>
      </c>
      <c r="G1663" s="206">
        <v>0</v>
      </c>
      <c r="H1663" s="206">
        <v>0</v>
      </c>
      <c r="I1663" s="206">
        <v>0</v>
      </c>
      <c r="J1663" s="206">
        <v>30</v>
      </c>
    </row>
    <row r="1664" spans="1:10" ht="63.75">
      <c r="A1664" s="145">
        <v>6</v>
      </c>
      <c r="B1664" s="115" t="s">
        <v>2146</v>
      </c>
      <c r="C1664" s="115" t="s">
        <v>2148</v>
      </c>
      <c r="D1664" s="115" t="s">
        <v>112</v>
      </c>
      <c r="E1664" s="155">
        <v>1</v>
      </c>
      <c r="F1664" s="206">
        <f t="shared" si="61"/>
        <v>17</v>
      </c>
      <c r="G1664" s="206">
        <v>0</v>
      </c>
      <c r="H1664" s="206">
        <v>0</v>
      </c>
      <c r="I1664" s="206">
        <v>0</v>
      </c>
      <c r="J1664" s="206">
        <v>17</v>
      </c>
    </row>
    <row r="1665" spans="1:10" ht="63.75">
      <c r="A1665" s="206">
        <v>7</v>
      </c>
      <c r="B1665" s="115" t="s">
        <v>2146</v>
      </c>
      <c r="C1665" s="115" t="s">
        <v>2149</v>
      </c>
      <c r="D1665" s="115" t="s">
        <v>112</v>
      </c>
      <c r="E1665" s="155">
        <v>4</v>
      </c>
      <c r="F1665" s="206">
        <f t="shared" si="61"/>
        <v>26</v>
      </c>
      <c r="G1665" s="206">
        <v>0</v>
      </c>
      <c r="H1665" s="206">
        <v>0</v>
      </c>
      <c r="I1665" s="206">
        <v>0</v>
      </c>
      <c r="J1665" s="206">
        <v>26</v>
      </c>
    </row>
    <row r="1666" spans="1:10" ht="63.75">
      <c r="A1666" s="145">
        <v>8</v>
      </c>
      <c r="B1666" s="210" t="s">
        <v>2150</v>
      </c>
      <c r="C1666" s="210" t="s">
        <v>2151</v>
      </c>
      <c r="D1666" s="210" t="s">
        <v>112</v>
      </c>
      <c r="E1666" s="155">
        <v>11</v>
      </c>
      <c r="F1666" s="206">
        <f t="shared" si="61"/>
        <v>30</v>
      </c>
      <c r="G1666" s="206">
        <v>0</v>
      </c>
      <c r="H1666" s="206">
        <v>0</v>
      </c>
      <c r="I1666" s="206">
        <v>0</v>
      </c>
      <c r="J1666" s="206">
        <v>30</v>
      </c>
    </row>
    <row r="1667" spans="1:10" ht="63.75">
      <c r="A1667" s="206">
        <v>9</v>
      </c>
      <c r="B1667" s="210" t="s">
        <v>2150</v>
      </c>
      <c r="C1667" s="210" t="s">
        <v>2152</v>
      </c>
      <c r="D1667" s="210" t="s">
        <v>112</v>
      </c>
      <c r="E1667" s="155">
        <v>13</v>
      </c>
      <c r="F1667" s="206">
        <f t="shared" si="61"/>
        <v>25</v>
      </c>
      <c r="G1667" s="206">
        <v>0</v>
      </c>
      <c r="H1667" s="206">
        <v>0</v>
      </c>
      <c r="I1667" s="206">
        <v>0</v>
      </c>
      <c r="J1667" s="206">
        <v>25</v>
      </c>
    </row>
    <row r="1668" spans="1:10" ht="63.75">
      <c r="A1668" s="145">
        <v>10</v>
      </c>
      <c r="B1668" s="115" t="s">
        <v>2150</v>
      </c>
      <c r="C1668" s="115" t="s">
        <v>2153</v>
      </c>
      <c r="D1668" s="115" t="s">
        <v>112</v>
      </c>
      <c r="E1668" s="155">
        <v>1</v>
      </c>
      <c r="F1668" s="206">
        <f t="shared" si="61"/>
        <v>20</v>
      </c>
      <c r="G1668" s="206">
        <v>0</v>
      </c>
      <c r="H1668" s="206">
        <v>0</v>
      </c>
      <c r="I1668" s="206">
        <v>0</v>
      </c>
      <c r="J1668" s="206">
        <v>20</v>
      </c>
    </row>
    <row r="1669" spans="1:10" ht="89.25">
      <c r="A1669" s="206">
        <v>11</v>
      </c>
      <c r="B1669" s="115" t="s">
        <v>2154</v>
      </c>
      <c r="C1669" s="115" t="s">
        <v>2155</v>
      </c>
      <c r="D1669" s="115" t="s">
        <v>112</v>
      </c>
      <c r="E1669" s="155">
        <v>0</v>
      </c>
      <c r="F1669" s="206">
        <f t="shared" si="61"/>
        <v>30</v>
      </c>
      <c r="G1669" s="206">
        <v>0</v>
      </c>
      <c r="H1669" s="206">
        <v>0</v>
      </c>
      <c r="I1669" s="206">
        <v>0</v>
      </c>
      <c r="J1669" s="206">
        <v>30</v>
      </c>
    </row>
    <row r="1670" spans="1:10" ht="25.5">
      <c r="A1670" s="145">
        <v>12</v>
      </c>
      <c r="B1670" s="115" t="s">
        <v>2156</v>
      </c>
      <c r="C1670" s="115" t="s">
        <v>2157</v>
      </c>
      <c r="D1670" s="115" t="s">
        <v>112</v>
      </c>
      <c r="E1670" s="155">
        <v>0</v>
      </c>
      <c r="F1670" s="206">
        <f t="shared" si="61"/>
        <v>30</v>
      </c>
      <c r="G1670" s="206">
        <v>0</v>
      </c>
      <c r="H1670" s="206">
        <v>0</v>
      </c>
      <c r="I1670" s="206">
        <v>0</v>
      </c>
      <c r="J1670" s="206">
        <v>30</v>
      </c>
    </row>
    <row r="1671" spans="1:10" ht="25.5">
      <c r="A1671" s="206">
        <v>13</v>
      </c>
      <c r="B1671" s="115" t="s">
        <v>2156</v>
      </c>
      <c r="C1671" s="115" t="s">
        <v>2158</v>
      </c>
      <c r="D1671" s="115" t="s">
        <v>112</v>
      </c>
      <c r="E1671" s="155">
        <v>2</v>
      </c>
      <c r="F1671" s="206">
        <f t="shared" si="61"/>
        <v>30</v>
      </c>
      <c r="G1671" s="206">
        <v>0</v>
      </c>
      <c r="H1671" s="206">
        <v>0</v>
      </c>
      <c r="I1671" s="206">
        <v>0</v>
      </c>
      <c r="J1671" s="206">
        <v>30</v>
      </c>
    </row>
    <row r="1672" spans="1:10">
      <c r="A1672" s="145">
        <v>14</v>
      </c>
      <c r="B1672" s="206" t="s">
        <v>2159</v>
      </c>
      <c r="C1672" s="206" t="s">
        <v>2160</v>
      </c>
      <c r="D1672" s="211" t="s">
        <v>112</v>
      </c>
      <c r="E1672" s="211">
        <v>0</v>
      </c>
      <c r="F1672" s="206">
        <f t="shared" si="61"/>
        <v>2</v>
      </c>
      <c r="G1672" s="206">
        <v>0</v>
      </c>
      <c r="H1672" s="206">
        <v>0</v>
      </c>
      <c r="I1672" s="206">
        <v>0</v>
      </c>
      <c r="J1672" s="206">
        <v>2</v>
      </c>
    </row>
    <row r="1673" spans="1:10" ht="63.75">
      <c r="A1673" s="206">
        <v>15</v>
      </c>
      <c r="B1673" s="206" t="s">
        <v>2159</v>
      </c>
      <c r="C1673" s="207" t="s">
        <v>2161</v>
      </c>
      <c r="D1673" s="211" t="s">
        <v>112</v>
      </c>
      <c r="E1673" s="211">
        <v>0</v>
      </c>
      <c r="F1673" s="206">
        <f t="shared" si="61"/>
        <v>2</v>
      </c>
      <c r="G1673" s="206">
        <v>0</v>
      </c>
      <c r="H1673" s="206">
        <v>0</v>
      </c>
      <c r="I1673" s="206">
        <v>0</v>
      </c>
      <c r="J1673" s="206">
        <v>2</v>
      </c>
    </row>
    <row r="1674" spans="1:10">
      <c r="A1674" s="145">
        <v>16</v>
      </c>
      <c r="B1674" s="115" t="s">
        <v>2159</v>
      </c>
      <c r="C1674" s="115" t="s">
        <v>2162</v>
      </c>
      <c r="D1674" s="115" t="s">
        <v>112</v>
      </c>
      <c r="E1674" s="155">
        <v>0</v>
      </c>
      <c r="F1674" s="206">
        <f t="shared" si="61"/>
        <v>1</v>
      </c>
      <c r="G1674" s="206">
        <v>0</v>
      </c>
      <c r="H1674" s="206">
        <v>0</v>
      </c>
      <c r="I1674" s="206">
        <v>0</v>
      </c>
      <c r="J1674" s="206">
        <v>1</v>
      </c>
    </row>
    <row r="1675" spans="1:10">
      <c r="A1675" s="206">
        <v>17</v>
      </c>
      <c r="B1675" s="115" t="s">
        <v>2163</v>
      </c>
      <c r="C1675" s="115" t="s">
        <v>2164</v>
      </c>
      <c r="D1675" s="115" t="s">
        <v>112</v>
      </c>
      <c r="E1675" s="155">
        <v>0</v>
      </c>
      <c r="F1675" s="206">
        <f t="shared" si="61"/>
        <v>1</v>
      </c>
      <c r="G1675" s="206">
        <v>0</v>
      </c>
      <c r="H1675" s="206">
        <v>0</v>
      </c>
      <c r="I1675" s="206">
        <v>0</v>
      </c>
      <c r="J1675" s="206">
        <v>1</v>
      </c>
    </row>
    <row r="1676" spans="1:10">
      <c r="A1676" s="145">
        <v>18</v>
      </c>
      <c r="B1676" s="115" t="s">
        <v>2165</v>
      </c>
      <c r="C1676" s="115" t="s">
        <v>2166</v>
      </c>
      <c r="D1676" s="115" t="s">
        <v>112</v>
      </c>
      <c r="E1676" s="155">
        <v>0</v>
      </c>
      <c r="F1676" s="206">
        <f t="shared" si="61"/>
        <v>1</v>
      </c>
      <c r="G1676" s="206">
        <v>0</v>
      </c>
      <c r="H1676" s="206">
        <v>0</v>
      </c>
      <c r="I1676" s="206">
        <v>0</v>
      </c>
      <c r="J1676" s="206">
        <v>1</v>
      </c>
    </row>
    <row r="1677" spans="1:10">
      <c r="A1677" s="206">
        <v>19</v>
      </c>
      <c r="B1677" s="115" t="s">
        <v>2165</v>
      </c>
      <c r="C1677" s="115" t="s">
        <v>2167</v>
      </c>
      <c r="D1677" s="115" t="s">
        <v>112</v>
      </c>
      <c r="E1677" s="155">
        <v>0</v>
      </c>
      <c r="F1677" s="206">
        <f t="shared" si="61"/>
        <v>1</v>
      </c>
      <c r="G1677" s="206">
        <v>0</v>
      </c>
      <c r="H1677" s="206">
        <v>0</v>
      </c>
      <c r="I1677" s="206">
        <v>0</v>
      </c>
      <c r="J1677" s="206">
        <v>1</v>
      </c>
    </row>
    <row r="1678" spans="1:10">
      <c r="A1678" s="145">
        <v>20</v>
      </c>
      <c r="B1678" s="132" t="s">
        <v>2168</v>
      </c>
      <c r="C1678" s="132" t="s">
        <v>2169</v>
      </c>
      <c r="D1678" s="132" t="s">
        <v>945</v>
      </c>
      <c r="E1678" s="132">
        <v>410</v>
      </c>
      <c r="F1678" s="206">
        <f t="shared" si="61"/>
        <v>1640</v>
      </c>
      <c r="G1678" s="206">
        <v>0</v>
      </c>
      <c r="H1678" s="206">
        <v>0</v>
      </c>
      <c r="I1678" s="206">
        <v>0</v>
      </c>
      <c r="J1678" s="206">
        <v>1640</v>
      </c>
    </row>
    <row r="1679" spans="1:10" ht="15.75">
      <c r="A1679" s="243" t="s">
        <v>2170</v>
      </c>
      <c r="B1679" s="244"/>
      <c r="C1679" s="244"/>
      <c r="D1679" s="244"/>
      <c r="E1679" s="244"/>
      <c r="F1679" s="244"/>
      <c r="G1679" s="244"/>
      <c r="H1679" s="244"/>
      <c r="I1679" s="244"/>
      <c r="J1679" s="245"/>
    </row>
    <row r="1680" spans="1:10">
      <c r="A1680" s="241" t="s">
        <v>644</v>
      </c>
      <c r="B1680" s="242"/>
      <c r="C1680" s="242"/>
      <c r="D1680" s="242"/>
      <c r="E1680" s="242"/>
      <c r="F1680" s="242"/>
      <c r="G1680" s="242"/>
      <c r="H1680" s="242"/>
      <c r="I1680" s="242"/>
      <c r="J1680" s="242"/>
    </row>
    <row r="1681" spans="1:10" ht="165.75">
      <c r="A1681" s="206">
        <v>1</v>
      </c>
      <c r="B1681" s="207" t="s">
        <v>2171</v>
      </c>
      <c r="C1681" s="207" t="s">
        <v>2172</v>
      </c>
      <c r="D1681" s="206" t="s">
        <v>15</v>
      </c>
      <c r="E1681" s="206"/>
      <c r="F1681" s="212">
        <f>G1681+H1681+I1681+J1681</f>
        <v>4</v>
      </c>
      <c r="G1681" s="213"/>
      <c r="H1681" s="206">
        <v>4</v>
      </c>
      <c r="I1681" s="206">
        <v>0</v>
      </c>
      <c r="J1681" s="206">
        <v>0</v>
      </c>
    </row>
    <row r="1682" spans="1:10" ht="63.75">
      <c r="A1682" s="206">
        <v>2</v>
      </c>
      <c r="B1682" s="214" t="s">
        <v>672</v>
      </c>
      <c r="C1682" s="215" t="s">
        <v>2173</v>
      </c>
      <c r="D1682" s="214" t="s">
        <v>15</v>
      </c>
      <c r="E1682" s="214">
        <v>2</v>
      </c>
      <c r="F1682" s="212">
        <f t="shared" ref="F1682:F1697" si="62">G1682+H1682+I1682+J1682</f>
        <v>3</v>
      </c>
      <c r="G1682" s="213"/>
      <c r="H1682" s="206">
        <v>0</v>
      </c>
      <c r="I1682" s="206">
        <v>3</v>
      </c>
      <c r="J1682" s="206">
        <v>0</v>
      </c>
    </row>
    <row r="1683" spans="1:10" ht="127.5">
      <c r="A1683" s="206">
        <v>3</v>
      </c>
      <c r="B1683" s="214" t="s">
        <v>672</v>
      </c>
      <c r="C1683" s="215" t="s">
        <v>2174</v>
      </c>
      <c r="D1683" s="214" t="s">
        <v>15</v>
      </c>
      <c r="E1683" s="214">
        <v>1</v>
      </c>
      <c r="F1683" s="212">
        <f t="shared" si="62"/>
        <v>3</v>
      </c>
      <c r="G1683" s="213"/>
      <c r="H1683" s="206">
        <v>0</v>
      </c>
      <c r="I1683" s="206">
        <v>3</v>
      </c>
      <c r="J1683" s="206">
        <v>0</v>
      </c>
    </row>
    <row r="1684" spans="1:10" ht="76.5">
      <c r="A1684" s="206">
        <v>4</v>
      </c>
      <c r="B1684" s="214" t="s">
        <v>672</v>
      </c>
      <c r="C1684" s="215" t="s">
        <v>2175</v>
      </c>
      <c r="D1684" s="214" t="s">
        <v>15</v>
      </c>
      <c r="E1684" s="214">
        <v>1</v>
      </c>
      <c r="F1684" s="216">
        <f t="shared" si="62"/>
        <v>2</v>
      </c>
      <c r="G1684" s="217"/>
      <c r="H1684" s="214"/>
      <c r="I1684" s="214">
        <v>2</v>
      </c>
      <c r="J1684" s="214"/>
    </row>
    <row r="1685" spans="1:10" ht="114.75">
      <c r="A1685" s="206">
        <v>5</v>
      </c>
      <c r="B1685" s="218" t="s">
        <v>672</v>
      </c>
      <c r="C1685" s="219" t="s">
        <v>2176</v>
      </c>
      <c r="D1685" s="218" t="s">
        <v>15</v>
      </c>
      <c r="E1685" s="218">
        <v>2</v>
      </c>
      <c r="F1685" s="220">
        <f t="shared" si="62"/>
        <v>1</v>
      </c>
      <c r="G1685" s="221"/>
      <c r="H1685" s="218"/>
      <c r="I1685" s="218">
        <v>1</v>
      </c>
      <c r="J1685" s="218"/>
    </row>
    <row r="1686" spans="1:10" ht="63.75">
      <c r="A1686" s="206">
        <v>6</v>
      </c>
      <c r="B1686" s="206" t="s">
        <v>672</v>
      </c>
      <c r="C1686" s="207" t="s">
        <v>2177</v>
      </c>
      <c r="D1686" s="206" t="s">
        <v>15</v>
      </c>
      <c r="E1686" s="206">
        <v>2</v>
      </c>
      <c r="F1686" s="169">
        <f t="shared" si="62"/>
        <v>2</v>
      </c>
      <c r="G1686" s="213"/>
      <c r="H1686" s="206"/>
      <c r="I1686" s="206">
        <v>1</v>
      </c>
      <c r="J1686" s="206">
        <v>1</v>
      </c>
    </row>
    <row r="1687" spans="1:10" ht="38.25">
      <c r="A1687" s="206">
        <v>7</v>
      </c>
      <c r="B1687" s="214" t="s">
        <v>678</v>
      </c>
      <c r="C1687" s="215" t="s">
        <v>2178</v>
      </c>
      <c r="D1687" s="214" t="s">
        <v>15</v>
      </c>
      <c r="E1687" s="214">
        <v>2</v>
      </c>
      <c r="F1687" s="169">
        <f t="shared" si="62"/>
        <v>12</v>
      </c>
      <c r="G1687" s="217"/>
      <c r="H1687" s="214">
        <v>6</v>
      </c>
      <c r="I1687" s="214">
        <v>6</v>
      </c>
      <c r="J1687" s="218"/>
    </row>
    <row r="1688" spans="1:10" ht="76.5">
      <c r="A1688" s="206">
        <v>8</v>
      </c>
      <c r="B1688" s="214" t="s">
        <v>684</v>
      </c>
      <c r="C1688" s="215" t="s">
        <v>2179</v>
      </c>
      <c r="D1688" s="214" t="s">
        <v>15</v>
      </c>
      <c r="E1688" s="214">
        <v>1</v>
      </c>
      <c r="F1688" s="216">
        <f t="shared" si="62"/>
        <v>12</v>
      </c>
      <c r="G1688" s="217"/>
      <c r="H1688" s="214">
        <v>6</v>
      </c>
      <c r="I1688" s="222">
        <v>6</v>
      </c>
      <c r="J1688" s="206"/>
    </row>
    <row r="1689" spans="1:10" ht="102">
      <c r="A1689" s="206">
        <v>9</v>
      </c>
      <c r="B1689" s="215" t="s">
        <v>2180</v>
      </c>
      <c r="C1689" s="215" t="s">
        <v>2181</v>
      </c>
      <c r="D1689" s="214" t="s">
        <v>15</v>
      </c>
      <c r="E1689" s="214"/>
      <c r="F1689" s="216">
        <f t="shared" si="62"/>
        <v>4</v>
      </c>
      <c r="G1689" s="217"/>
      <c r="H1689" s="214"/>
      <c r="I1689" s="214">
        <v>4</v>
      </c>
      <c r="J1689" s="214"/>
    </row>
    <row r="1690" spans="1:10" ht="51">
      <c r="A1690" s="206">
        <v>10</v>
      </c>
      <c r="B1690" s="214" t="s">
        <v>2182</v>
      </c>
      <c r="C1690" s="215" t="s">
        <v>2183</v>
      </c>
      <c r="D1690" s="214" t="s">
        <v>734</v>
      </c>
      <c r="E1690" s="214">
        <v>400</v>
      </c>
      <c r="F1690" s="216">
        <f t="shared" si="62"/>
        <v>200</v>
      </c>
      <c r="G1690" s="217"/>
      <c r="H1690" s="214"/>
      <c r="I1690" s="214">
        <v>200</v>
      </c>
      <c r="J1690" s="214"/>
    </row>
    <row r="1691" spans="1:10" ht="51">
      <c r="A1691" s="206">
        <v>11</v>
      </c>
      <c r="B1691" s="214" t="s">
        <v>2184</v>
      </c>
      <c r="C1691" s="215" t="s">
        <v>2185</v>
      </c>
      <c r="D1691" s="214" t="s">
        <v>734</v>
      </c>
      <c r="E1691" s="214"/>
      <c r="F1691" s="216">
        <f t="shared" si="62"/>
        <v>800</v>
      </c>
      <c r="G1691" s="217"/>
      <c r="H1691" s="214">
        <v>400</v>
      </c>
      <c r="I1691" s="214">
        <v>400</v>
      </c>
      <c r="J1691" s="214"/>
    </row>
    <row r="1692" spans="1:10" ht="76.5">
      <c r="A1692" s="206">
        <v>12</v>
      </c>
      <c r="B1692" s="214" t="s">
        <v>2186</v>
      </c>
      <c r="C1692" s="215" t="s">
        <v>2187</v>
      </c>
      <c r="D1692" s="214" t="s">
        <v>15</v>
      </c>
      <c r="E1692" s="214">
        <v>6</v>
      </c>
      <c r="F1692" s="216">
        <f>G1692+H1692+I1692+J1692</f>
        <v>2</v>
      </c>
      <c r="G1692" s="214"/>
      <c r="H1692" s="214">
        <v>1</v>
      </c>
      <c r="I1692" s="214">
        <v>1</v>
      </c>
      <c r="J1692" s="214"/>
    </row>
    <row r="1693" spans="1:10" ht="102">
      <c r="A1693" s="206">
        <v>13</v>
      </c>
      <c r="B1693" s="214" t="s">
        <v>2188</v>
      </c>
      <c r="C1693" s="223" t="s">
        <v>2189</v>
      </c>
      <c r="D1693" s="214" t="s">
        <v>15</v>
      </c>
      <c r="E1693" s="214"/>
      <c r="F1693" s="216">
        <f t="shared" si="62"/>
        <v>2</v>
      </c>
      <c r="G1693" s="217"/>
      <c r="H1693" s="214">
        <v>2</v>
      </c>
      <c r="I1693" s="214"/>
      <c r="J1693" s="214"/>
    </row>
    <row r="1694" spans="1:10" ht="140.25">
      <c r="A1694" s="206">
        <v>14</v>
      </c>
      <c r="B1694" s="214" t="s">
        <v>2188</v>
      </c>
      <c r="C1694" s="215" t="s">
        <v>2190</v>
      </c>
      <c r="D1694" s="214" t="s">
        <v>15</v>
      </c>
      <c r="E1694" s="214"/>
      <c r="F1694" s="216">
        <f t="shared" si="62"/>
        <v>3</v>
      </c>
      <c r="G1694" s="217"/>
      <c r="H1694" s="214"/>
      <c r="I1694" s="214">
        <v>3</v>
      </c>
      <c r="J1694" s="214"/>
    </row>
    <row r="1695" spans="1:10" ht="102">
      <c r="A1695" s="206">
        <v>15</v>
      </c>
      <c r="B1695" s="206" t="s">
        <v>2191</v>
      </c>
      <c r="C1695" s="207" t="s">
        <v>2192</v>
      </c>
      <c r="D1695" s="206" t="s">
        <v>15</v>
      </c>
      <c r="E1695" s="214"/>
      <c r="F1695" s="216">
        <f t="shared" si="62"/>
        <v>2</v>
      </c>
      <c r="G1695" s="214"/>
      <c r="H1695" s="214"/>
      <c r="I1695" s="214">
        <v>2</v>
      </c>
      <c r="J1695" s="214"/>
    </row>
    <row r="1696" spans="1:10" ht="140.25">
      <c r="A1696" s="206">
        <v>16</v>
      </c>
      <c r="B1696" s="115" t="s">
        <v>2193</v>
      </c>
      <c r="C1696" s="115" t="s">
        <v>2194</v>
      </c>
      <c r="D1696" s="224" t="s">
        <v>112</v>
      </c>
      <c r="E1696" s="155"/>
      <c r="F1696" s="212">
        <f t="shared" si="62"/>
        <v>310</v>
      </c>
      <c r="G1696" s="213"/>
      <c r="H1696" s="206">
        <v>150</v>
      </c>
      <c r="I1696" s="206">
        <v>160</v>
      </c>
      <c r="J1696" s="206"/>
    </row>
    <row r="1697" spans="1:10" ht="102">
      <c r="A1697" s="206">
        <v>17</v>
      </c>
      <c r="B1697" s="155" t="s">
        <v>2195</v>
      </c>
      <c r="C1697" s="155" t="s">
        <v>2196</v>
      </c>
      <c r="D1697" s="224" t="s">
        <v>112</v>
      </c>
      <c r="E1697" s="155"/>
      <c r="F1697" s="212">
        <f t="shared" si="62"/>
        <v>105</v>
      </c>
      <c r="G1697" s="213"/>
      <c r="H1697" s="206">
        <v>0</v>
      </c>
      <c r="I1697" s="206">
        <v>105</v>
      </c>
      <c r="J1697" s="206">
        <v>0</v>
      </c>
    </row>
    <row r="1698" spans="1:10" ht="127.5">
      <c r="A1698" s="206">
        <v>18</v>
      </c>
      <c r="B1698" s="215" t="s">
        <v>2197</v>
      </c>
      <c r="C1698" s="215" t="s">
        <v>2198</v>
      </c>
      <c r="D1698" s="214" t="s">
        <v>8</v>
      </c>
      <c r="E1698" s="214">
        <v>1.3</v>
      </c>
      <c r="F1698" s="216">
        <f>G1698+H1698+I1698+J1698</f>
        <v>2</v>
      </c>
      <c r="G1698" s="217"/>
      <c r="H1698" s="214"/>
      <c r="I1698" s="214">
        <v>2</v>
      </c>
      <c r="J1698" s="214"/>
    </row>
    <row r="1699" spans="1:10" ht="153">
      <c r="A1699" s="206">
        <v>19</v>
      </c>
      <c r="B1699" s="192" t="s">
        <v>2199</v>
      </c>
      <c r="C1699" s="192" t="s">
        <v>2200</v>
      </c>
      <c r="D1699" s="193" t="s">
        <v>112</v>
      </c>
      <c r="E1699" s="155"/>
      <c r="F1699" s="212">
        <f t="shared" ref="F1699" si="63">G1699+H1699+I1699+J1699</f>
        <v>2</v>
      </c>
      <c r="G1699" s="213"/>
      <c r="H1699" s="206"/>
      <c r="I1699" s="206"/>
      <c r="J1699" s="206">
        <v>2</v>
      </c>
    </row>
    <row r="1700" spans="1:10">
      <c r="A1700" s="241" t="s">
        <v>1630</v>
      </c>
      <c r="B1700" s="242"/>
      <c r="C1700" s="242"/>
      <c r="D1700" s="242"/>
      <c r="E1700" s="242"/>
      <c r="F1700" s="242"/>
      <c r="G1700" s="242"/>
      <c r="H1700" s="242"/>
      <c r="I1700" s="242"/>
      <c r="J1700" s="242"/>
    </row>
    <row r="1701" spans="1:10" ht="15" customHeight="1">
      <c r="A1701" s="241" t="s">
        <v>2201</v>
      </c>
      <c r="B1701" s="242"/>
      <c r="C1701" s="242"/>
      <c r="D1701" s="242"/>
      <c r="E1701" s="242"/>
      <c r="F1701" s="242"/>
      <c r="G1701" s="242"/>
      <c r="H1701" s="242"/>
      <c r="I1701" s="242"/>
      <c r="J1701" s="242"/>
    </row>
    <row r="1702" spans="1:10">
      <c r="A1702" s="147">
        <v>1</v>
      </c>
      <c r="B1702" s="155" t="s">
        <v>2202</v>
      </c>
      <c r="C1702" s="147" t="s">
        <v>2203</v>
      </c>
      <c r="D1702" s="155" t="s">
        <v>15</v>
      </c>
      <c r="E1702" s="225"/>
      <c r="F1702" s="155">
        <v>100</v>
      </c>
      <c r="G1702" s="226"/>
      <c r="H1702" s="225"/>
      <c r="I1702" s="227"/>
      <c r="J1702" s="225"/>
    </row>
    <row r="1703" spans="1:10">
      <c r="A1703" s="147">
        <v>2</v>
      </c>
      <c r="B1703" s="155" t="s">
        <v>2204</v>
      </c>
      <c r="C1703" s="147" t="s">
        <v>2203</v>
      </c>
      <c r="D1703" s="155" t="s">
        <v>15</v>
      </c>
      <c r="E1703" s="147"/>
      <c r="F1703" s="155">
        <v>100</v>
      </c>
      <c r="G1703" s="226"/>
      <c r="H1703" s="225"/>
      <c r="I1703" s="227"/>
      <c r="J1703" s="147"/>
    </row>
    <row r="1704" spans="1:10" ht="191.25">
      <c r="A1704" s="147">
        <v>3</v>
      </c>
      <c r="B1704" s="195" t="s">
        <v>2205</v>
      </c>
      <c r="C1704" s="155" t="s">
        <v>2206</v>
      </c>
      <c r="D1704" s="194" t="s">
        <v>15</v>
      </c>
      <c r="E1704" s="194"/>
      <c r="F1704" s="155">
        <v>50</v>
      </c>
      <c r="G1704" s="155">
        <v>0</v>
      </c>
      <c r="H1704" s="155">
        <v>50</v>
      </c>
      <c r="I1704" s="155"/>
      <c r="J1704" s="155"/>
    </row>
    <row r="1705" spans="1:10" ht="76.5">
      <c r="A1705" s="147">
        <v>4</v>
      </c>
      <c r="B1705" s="195" t="s">
        <v>2207</v>
      </c>
      <c r="C1705" s="196" t="s">
        <v>2208</v>
      </c>
      <c r="D1705" s="194" t="s">
        <v>15</v>
      </c>
      <c r="E1705" s="194"/>
      <c r="F1705" s="155">
        <v>10</v>
      </c>
      <c r="G1705" s="155">
        <v>0</v>
      </c>
      <c r="H1705" s="155">
        <v>10</v>
      </c>
      <c r="I1705" s="155">
        <v>0</v>
      </c>
      <c r="J1705" s="155">
        <v>0</v>
      </c>
    </row>
    <row r="1706" spans="1:10">
      <c r="A1706" s="147">
        <v>5</v>
      </c>
      <c r="B1706" s="148" t="s">
        <v>2209</v>
      </c>
      <c r="C1706" s="147" t="s">
        <v>2210</v>
      </c>
      <c r="D1706" s="147" t="s">
        <v>15</v>
      </c>
      <c r="E1706" s="147"/>
      <c r="F1706" s="147">
        <v>6</v>
      </c>
      <c r="G1706" s="147"/>
      <c r="H1706" s="147">
        <v>6</v>
      </c>
      <c r="I1706" s="147"/>
      <c r="J1706" s="147"/>
    </row>
    <row r="1707" spans="1:10">
      <c r="A1707" s="147">
        <v>6</v>
      </c>
      <c r="B1707" s="195" t="s">
        <v>2211</v>
      </c>
      <c r="C1707" s="228" t="s">
        <v>2212</v>
      </c>
      <c r="D1707" s="194" t="s">
        <v>15</v>
      </c>
      <c r="E1707" s="155">
        <v>0</v>
      </c>
      <c r="F1707" s="155">
        <v>300</v>
      </c>
      <c r="G1707" s="155">
        <v>0</v>
      </c>
      <c r="H1707" s="155">
        <v>100</v>
      </c>
      <c r="I1707" s="155">
        <v>0</v>
      </c>
      <c r="J1707" s="155">
        <v>200</v>
      </c>
    </row>
    <row r="1708" spans="1:10">
      <c r="A1708" s="147">
        <v>7</v>
      </c>
      <c r="B1708" s="195" t="s">
        <v>2211</v>
      </c>
      <c r="C1708" s="228" t="s">
        <v>2213</v>
      </c>
      <c r="D1708" s="194" t="s">
        <v>15</v>
      </c>
      <c r="E1708" s="155">
        <v>0</v>
      </c>
      <c r="F1708" s="155">
        <v>500</v>
      </c>
      <c r="G1708" s="155">
        <v>0</v>
      </c>
      <c r="H1708" s="155">
        <v>250</v>
      </c>
      <c r="I1708" s="155">
        <v>0</v>
      </c>
      <c r="J1708" s="155">
        <v>250</v>
      </c>
    </row>
    <row r="1709" spans="1:10">
      <c r="A1709" s="147">
        <v>8</v>
      </c>
      <c r="B1709" s="159" t="s">
        <v>2214</v>
      </c>
      <c r="C1709" s="159"/>
      <c r="D1709" s="159" t="s">
        <v>15</v>
      </c>
      <c r="E1709" s="159"/>
      <c r="F1709" s="159">
        <v>40</v>
      </c>
      <c r="G1709" s="193">
        <v>0</v>
      </c>
      <c r="H1709" s="193">
        <v>20</v>
      </c>
      <c r="I1709" s="193">
        <v>10</v>
      </c>
      <c r="J1709" s="193">
        <v>10</v>
      </c>
    </row>
    <row r="1710" spans="1:10" ht="25.5">
      <c r="A1710" s="147">
        <v>9</v>
      </c>
      <c r="B1710" s="159" t="s">
        <v>2215</v>
      </c>
      <c r="C1710" s="159" t="s">
        <v>2216</v>
      </c>
      <c r="D1710" s="159" t="s">
        <v>15</v>
      </c>
      <c r="E1710" s="159"/>
      <c r="F1710" s="159">
        <v>20</v>
      </c>
      <c r="G1710" s="193"/>
      <c r="H1710" s="193">
        <v>20</v>
      </c>
      <c r="I1710" s="193"/>
      <c r="J1710" s="193"/>
    </row>
    <row r="1711" spans="1:10" ht="25.5">
      <c r="A1711" s="147">
        <v>10</v>
      </c>
      <c r="B1711" s="159" t="s">
        <v>2217</v>
      </c>
      <c r="C1711" s="159" t="s">
        <v>2216</v>
      </c>
      <c r="D1711" s="159" t="s">
        <v>15</v>
      </c>
      <c r="E1711" s="159"/>
      <c r="F1711" s="159">
        <v>20</v>
      </c>
      <c r="G1711" s="193"/>
      <c r="H1711" s="193">
        <v>20</v>
      </c>
      <c r="I1711" s="193"/>
      <c r="J1711" s="193"/>
    </row>
    <row r="1712" spans="1:10" ht="178.5">
      <c r="A1712" s="147">
        <v>11</v>
      </c>
      <c r="B1712" s="155" t="s">
        <v>2218</v>
      </c>
      <c r="C1712" s="155" t="s">
        <v>2219</v>
      </c>
      <c r="D1712" s="171" t="s">
        <v>2220</v>
      </c>
      <c r="E1712" s="169"/>
      <c r="F1712" s="155">
        <v>3</v>
      </c>
      <c r="G1712" s="155">
        <v>0</v>
      </c>
      <c r="H1712" s="155">
        <v>0</v>
      </c>
      <c r="I1712" s="155">
        <v>3</v>
      </c>
      <c r="J1712" s="155">
        <v>0</v>
      </c>
    </row>
    <row r="1713" spans="1:10">
      <c r="A1713" s="147">
        <v>12</v>
      </c>
      <c r="B1713" s="159" t="s">
        <v>2221</v>
      </c>
      <c r="C1713" s="159"/>
      <c r="D1713" s="159" t="s">
        <v>15</v>
      </c>
      <c r="E1713" s="159"/>
      <c r="F1713" s="159">
        <v>2</v>
      </c>
      <c r="G1713" s="169"/>
      <c r="H1713" s="169">
        <v>2</v>
      </c>
      <c r="I1713" s="169"/>
      <c r="J1713" s="169"/>
    </row>
    <row r="1714" spans="1:10">
      <c r="A1714" s="147">
        <v>13</v>
      </c>
      <c r="B1714" s="159" t="s">
        <v>2222</v>
      </c>
      <c r="C1714" s="159"/>
      <c r="D1714" s="159" t="s">
        <v>15</v>
      </c>
      <c r="E1714" s="159"/>
      <c r="F1714" s="159">
        <v>1</v>
      </c>
      <c r="G1714" s="169"/>
      <c r="H1714" s="169">
        <v>1</v>
      </c>
      <c r="I1714" s="169"/>
      <c r="J1714" s="169"/>
    </row>
    <row r="1715" spans="1:10">
      <c r="A1715" s="147">
        <v>14</v>
      </c>
      <c r="B1715" s="147" t="s">
        <v>2223</v>
      </c>
      <c r="C1715" s="147" t="s">
        <v>2223</v>
      </c>
      <c r="D1715" s="132" t="s">
        <v>15</v>
      </c>
      <c r="E1715" s="132"/>
      <c r="F1715" s="132">
        <v>1</v>
      </c>
      <c r="G1715" s="132">
        <v>1</v>
      </c>
      <c r="H1715" s="132">
        <v>0</v>
      </c>
      <c r="I1715" s="132">
        <v>0</v>
      </c>
      <c r="J1715" s="132">
        <v>0</v>
      </c>
    </row>
    <row r="1716" spans="1:10">
      <c r="A1716" s="147">
        <v>15</v>
      </c>
      <c r="B1716" s="159" t="s">
        <v>2224</v>
      </c>
      <c r="C1716" s="159" t="s">
        <v>2225</v>
      </c>
      <c r="D1716" s="169" t="s">
        <v>15</v>
      </c>
      <c r="E1716" s="169"/>
      <c r="F1716" s="169">
        <v>5</v>
      </c>
      <c r="G1716" s="169">
        <v>1</v>
      </c>
      <c r="H1716" s="169">
        <v>1</v>
      </c>
      <c r="I1716" s="169">
        <v>2</v>
      </c>
      <c r="J1716" s="169">
        <v>1</v>
      </c>
    </row>
    <row r="1717" spans="1:10">
      <c r="A1717" s="147">
        <v>16</v>
      </c>
      <c r="B1717" s="159" t="s">
        <v>2226</v>
      </c>
      <c r="C1717" s="159" t="s">
        <v>2226</v>
      </c>
      <c r="D1717" s="159" t="s">
        <v>15</v>
      </c>
      <c r="E1717" s="159"/>
      <c r="F1717" s="159">
        <v>1</v>
      </c>
      <c r="G1717" s="193">
        <v>0</v>
      </c>
      <c r="H1717" s="193">
        <v>0</v>
      </c>
      <c r="I1717" s="193">
        <v>1</v>
      </c>
      <c r="J1717" s="193">
        <v>0</v>
      </c>
    </row>
    <row r="1718" spans="1:10">
      <c r="A1718" s="147">
        <v>17</v>
      </c>
      <c r="B1718" s="159" t="s">
        <v>2227</v>
      </c>
      <c r="C1718" s="159"/>
      <c r="D1718" s="159" t="s">
        <v>15</v>
      </c>
      <c r="E1718" s="159"/>
      <c r="F1718" s="159">
        <v>20</v>
      </c>
      <c r="G1718" s="193"/>
      <c r="H1718" s="193">
        <v>20</v>
      </c>
      <c r="I1718" s="193">
        <v>0</v>
      </c>
      <c r="J1718" s="193">
        <v>0</v>
      </c>
    </row>
    <row r="1719" spans="1:10" ht="25.5">
      <c r="A1719" s="147">
        <v>18</v>
      </c>
      <c r="B1719" s="155" t="s">
        <v>2228</v>
      </c>
      <c r="C1719" s="228" t="s">
        <v>2229</v>
      </c>
      <c r="D1719" s="155" t="s">
        <v>2230</v>
      </c>
      <c r="E1719" s="171"/>
      <c r="F1719" s="171">
        <v>2</v>
      </c>
      <c r="G1719" s="155"/>
      <c r="H1719" s="171">
        <v>2</v>
      </c>
      <c r="I1719" s="171">
        <v>0</v>
      </c>
      <c r="J1719" s="171">
        <v>0</v>
      </c>
    </row>
    <row r="1720" spans="1:10">
      <c r="A1720" s="147">
        <v>19</v>
      </c>
      <c r="B1720" s="155" t="s">
        <v>2228</v>
      </c>
      <c r="C1720" s="228" t="s">
        <v>2231</v>
      </c>
      <c r="D1720" s="155" t="s">
        <v>1467</v>
      </c>
      <c r="E1720" s="171"/>
      <c r="F1720" s="171">
        <v>2</v>
      </c>
      <c r="G1720" s="155"/>
      <c r="H1720" s="171">
        <v>2</v>
      </c>
      <c r="I1720" s="171">
        <v>0</v>
      </c>
      <c r="J1720" s="171">
        <v>0</v>
      </c>
    </row>
    <row r="1721" spans="1:10" ht="26.25">
      <c r="A1721" s="147">
        <v>20</v>
      </c>
      <c r="B1721" s="155" t="s">
        <v>2228</v>
      </c>
      <c r="C1721" s="229" t="s">
        <v>2232</v>
      </c>
      <c r="D1721" s="155" t="s">
        <v>2230</v>
      </c>
      <c r="E1721" s="171"/>
      <c r="F1721" s="171">
        <v>2</v>
      </c>
      <c r="G1721" s="155"/>
      <c r="H1721" s="171">
        <v>2</v>
      </c>
      <c r="I1721" s="171">
        <v>0</v>
      </c>
      <c r="J1721" s="171">
        <v>0</v>
      </c>
    </row>
    <row r="1722" spans="1:10">
      <c r="A1722" s="147">
        <v>21</v>
      </c>
      <c r="B1722" s="148" t="s">
        <v>2233</v>
      </c>
      <c r="C1722" s="147" t="s">
        <v>2233</v>
      </c>
      <c r="D1722" s="147" t="s">
        <v>15</v>
      </c>
      <c r="E1722" s="147"/>
      <c r="F1722" s="147">
        <v>8</v>
      </c>
      <c r="G1722" s="147"/>
      <c r="H1722" s="147">
        <v>8</v>
      </c>
      <c r="I1722" s="147"/>
      <c r="J1722" s="147"/>
    </row>
    <row r="1723" spans="1:10">
      <c r="A1723" s="147">
        <v>22</v>
      </c>
      <c r="B1723" s="148" t="s">
        <v>2234</v>
      </c>
      <c r="C1723" s="147" t="s">
        <v>2234</v>
      </c>
      <c r="D1723" s="147" t="s">
        <v>15</v>
      </c>
      <c r="E1723" s="147"/>
      <c r="F1723" s="147">
        <v>8</v>
      </c>
      <c r="G1723" s="147"/>
      <c r="H1723" s="147">
        <v>8</v>
      </c>
      <c r="I1723" s="147"/>
      <c r="J1723" s="147"/>
    </row>
    <row r="1724" spans="1:10">
      <c r="A1724" s="147">
        <v>23</v>
      </c>
      <c r="B1724" s="148" t="s">
        <v>2235</v>
      </c>
      <c r="C1724" s="147" t="s">
        <v>2236</v>
      </c>
      <c r="D1724" s="147" t="s">
        <v>15</v>
      </c>
      <c r="E1724" s="147"/>
      <c r="F1724" s="147">
        <v>25</v>
      </c>
      <c r="G1724" s="147"/>
      <c r="H1724" s="147">
        <v>25</v>
      </c>
      <c r="I1724" s="147"/>
      <c r="J1724" s="147"/>
    </row>
    <row r="1725" spans="1:10">
      <c r="A1725" s="147">
        <v>24</v>
      </c>
      <c r="B1725" s="148" t="s">
        <v>2237</v>
      </c>
      <c r="C1725" s="147" t="s">
        <v>2238</v>
      </c>
      <c r="D1725" s="147" t="s">
        <v>15</v>
      </c>
      <c r="E1725" s="147"/>
      <c r="F1725" s="147">
        <v>20</v>
      </c>
      <c r="G1725" s="147"/>
      <c r="H1725" s="147">
        <v>20</v>
      </c>
      <c r="I1725" s="147"/>
      <c r="J1725" s="147"/>
    </row>
    <row r="1726" spans="1:10">
      <c r="A1726" s="147">
        <v>25</v>
      </c>
      <c r="B1726" s="148" t="s">
        <v>2239</v>
      </c>
      <c r="C1726" s="147" t="s">
        <v>2240</v>
      </c>
      <c r="D1726" s="147" t="s">
        <v>15</v>
      </c>
      <c r="E1726" s="147"/>
      <c r="F1726" s="147">
        <v>30</v>
      </c>
      <c r="G1726" s="147"/>
      <c r="H1726" s="147">
        <v>30</v>
      </c>
      <c r="I1726" s="147"/>
      <c r="J1726" s="147"/>
    </row>
    <row r="1727" spans="1:10">
      <c r="A1727" s="147">
        <v>26</v>
      </c>
      <c r="B1727" s="155" t="s">
        <v>2241</v>
      </c>
      <c r="C1727" s="155" t="s">
        <v>2242</v>
      </c>
      <c r="D1727" s="155" t="s">
        <v>15</v>
      </c>
      <c r="E1727" s="155"/>
      <c r="F1727" s="155">
        <v>3</v>
      </c>
      <c r="G1727" s="155">
        <v>0</v>
      </c>
      <c r="H1727" s="155">
        <v>3</v>
      </c>
      <c r="I1727" s="155">
        <v>0</v>
      </c>
      <c r="J1727" s="155">
        <v>0</v>
      </c>
    </row>
    <row r="1728" spans="1:10" ht="15" customHeight="1">
      <c r="A1728" s="241" t="s">
        <v>2243</v>
      </c>
      <c r="B1728" s="242"/>
      <c r="C1728" s="242"/>
      <c r="D1728" s="242"/>
      <c r="E1728" s="242"/>
      <c r="F1728" s="242"/>
      <c r="G1728" s="242"/>
      <c r="H1728" s="242"/>
      <c r="I1728" s="242"/>
      <c r="J1728" s="242"/>
    </row>
    <row r="1729" spans="1:10" ht="25.5">
      <c r="A1729" s="148">
        <v>27</v>
      </c>
      <c r="B1729" s="148" t="s">
        <v>2244</v>
      </c>
      <c r="C1729" s="148" t="s">
        <v>2245</v>
      </c>
      <c r="D1729" s="195" t="s">
        <v>2246</v>
      </c>
      <c r="E1729" s="148"/>
      <c r="F1729" s="148">
        <v>25</v>
      </c>
      <c r="G1729" s="148"/>
      <c r="H1729" s="148"/>
      <c r="I1729" s="148"/>
      <c r="J1729" s="148"/>
    </row>
    <row r="1730" spans="1:10">
      <c r="A1730" s="148">
        <v>28</v>
      </c>
      <c r="B1730" s="148" t="s">
        <v>2247</v>
      </c>
      <c r="C1730" s="148" t="s">
        <v>2248</v>
      </c>
      <c r="D1730" s="195" t="s">
        <v>2246</v>
      </c>
      <c r="E1730" s="148"/>
      <c r="F1730" s="148">
        <v>24</v>
      </c>
      <c r="G1730" s="148"/>
      <c r="H1730" s="148"/>
      <c r="I1730" s="148"/>
      <c r="J1730" s="148"/>
    </row>
    <row r="1731" spans="1:10" ht="25.5">
      <c r="A1731" s="148">
        <v>29</v>
      </c>
      <c r="B1731" s="195" t="s">
        <v>2249</v>
      </c>
      <c r="C1731" s="228" t="s">
        <v>2250</v>
      </c>
      <c r="D1731" s="195" t="s">
        <v>15</v>
      </c>
      <c r="E1731" s="194"/>
      <c r="F1731" s="194">
        <v>10</v>
      </c>
      <c r="G1731" s="198"/>
      <c r="H1731" s="198"/>
      <c r="I1731" s="198"/>
      <c r="J1731" s="198"/>
    </row>
    <row r="1732" spans="1:10" ht="25.5">
      <c r="A1732" s="147">
        <v>30</v>
      </c>
      <c r="B1732" s="147" t="s">
        <v>2251</v>
      </c>
      <c r="C1732" s="147" t="s">
        <v>2252</v>
      </c>
      <c r="D1732" s="147" t="s">
        <v>112</v>
      </c>
      <c r="E1732" s="147">
        <v>0</v>
      </c>
      <c r="F1732" s="147">
        <v>16</v>
      </c>
      <c r="G1732" s="147"/>
      <c r="H1732" s="147"/>
      <c r="I1732" s="147"/>
      <c r="J1732" s="147"/>
    </row>
    <row r="1733" spans="1:10">
      <c r="A1733" s="148">
        <v>31</v>
      </c>
      <c r="B1733" s="148" t="s">
        <v>2253</v>
      </c>
      <c r="C1733" s="147"/>
      <c r="D1733" s="147" t="s">
        <v>15</v>
      </c>
      <c r="E1733" s="147"/>
      <c r="F1733" s="147">
        <v>40</v>
      </c>
      <c r="G1733" s="147"/>
      <c r="H1733" s="147"/>
      <c r="I1733" s="147"/>
      <c r="J1733" s="147"/>
    </row>
    <row r="1734" spans="1:10">
      <c r="A1734" s="148">
        <v>32</v>
      </c>
      <c r="B1734" s="159" t="s">
        <v>2254</v>
      </c>
      <c r="C1734" s="159" t="s">
        <v>2255</v>
      </c>
      <c r="D1734" s="159" t="s">
        <v>15</v>
      </c>
      <c r="E1734" s="132"/>
      <c r="F1734" s="132">
        <v>30</v>
      </c>
      <c r="G1734" s="132"/>
      <c r="H1734" s="132"/>
      <c r="I1734" s="132"/>
      <c r="J1734" s="132"/>
    </row>
    <row r="1735" spans="1:10">
      <c r="A1735" s="148">
        <v>33</v>
      </c>
      <c r="B1735" s="195" t="s">
        <v>2256</v>
      </c>
      <c r="C1735" s="199" t="s">
        <v>2257</v>
      </c>
      <c r="D1735" s="195" t="s">
        <v>15</v>
      </c>
      <c r="E1735" s="194"/>
      <c r="F1735" s="194">
        <v>8</v>
      </c>
      <c r="G1735" s="155"/>
      <c r="H1735" s="198"/>
      <c r="I1735" s="198"/>
      <c r="J1735" s="198"/>
    </row>
    <row r="1736" spans="1:10">
      <c r="A1736" s="147">
        <v>34</v>
      </c>
      <c r="B1736" s="195" t="s">
        <v>2258</v>
      </c>
      <c r="C1736" s="199" t="s">
        <v>2259</v>
      </c>
      <c r="D1736" s="195" t="s">
        <v>15</v>
      </c>
      <c r="E1736" s="194"/>
      <c r="F1736" s="194">
        <v>2</v>
      </c>
      <c r="G1736" s="155"/>
      <c r="H1736" s="198"/>
      <c r="I1736" s="198"/>
      <c r="J1736" s="198"/>
    </row>
    <row r="1737" spans="1:10" ht="25.5">
      <c r="A1737" s="148">
        <v>35</v>
      </c>
      <c r="B1737" s="195" t="s">
        <v>2260</v>
      </c>
      <c r="C1737" s="228" t="s">
        <v>2261</v>
      </c>
      <c r="D1737" s="195" t="s">
        <v>2246</v>
      </c>
      <c r="E1737" s="194"/>
      <c r="F1737" s="194">
        <v>2</v>
      </c>
      <c r="G1737" s="155"/>
      <c r="H1737" s="198"/>
      <c r="I1737" s="198"/>
      <c r="J1737" s="198"/>
    </row>
    <row r="1738" spans="1:10">
      <c r="A1738" s="148">
        <v>36</v>
      </c>
      <c r="B1738" s="195" t="s">
        <v>2262</v>
      </c>
      <c r="C1738" s="228" t="s">
        <v>2263</v>
      </c>
      <c r="D1738" s="195" t="s">
        <v>1567</v>
      </c>
      <c r="E1738" s="194"/>
      <c r="F1738" s="194">
        <v>15</v>
      </c>
      <c r="G1738" s="155"/>
      <c r="H1738" s="198"/>
      <c r="I1738" s="198"/>
      <c r="J1738" s="198"/>
    </row>
    <row r="1739" spans="1:10">
      <c r="A1739" s="148">
        <v>37</v>
      </c>
      <c r="B1739" s="195" t="s">
        <v>2264</v>
      </c>
      <c r="C1739" s="228" t="s">
        <v>2265</v>
      </c>
      <c r="D1739" s="195" t="s">
        <v>1567</v>
      </c>
      <c r="E1739" s="194"/>
      <c r="F1739" s="194">
        <v>15</v>
      </c>
      <c r="G1739" s="155"/>
      <c r="H1739" s="198"/>
      <c r="I1739" s="198"/>
      <c r="J1739" s="198"/>
    </row>
    <row r="1740" spans="1:10">
      <c r="A1740" s="147">
        <v>38</v>
      </c>
      <c r="B1740" s="195" t="s">
        <v>2266</v>
      </c>
      <c r="C1740" s="228" t="s">
        <v>2267</v>
      </c>
      <c r="D1740" s="195" t="s">
        <v>1567</v>
      </c>
      <c r="E1740" s="194"/>
      <c r="F1740" s="194">
        <v>20</v>
      </c>
      <c r="G1740" s="155"/>
      <c r="H1740" s="198"/>
      <c r="I1740" s="198"/>
      <c r="J1740" s="198"/>
    </row>
    <row r="1741" spans="1:10" ht="25.5">
      <c r="A1741" s="148">
        <v>39</v>
      </c>
      <c r="B1741" s="195" t="s">
        <v>2268</v>
      </c>
      <c r="C1741" s="228" t="s">
        <v>2269</v>
      </c>
      <c r="D1741" s="195" t="s">
        <v>2246</v>
      </c>
      <c r="E1741" s="194"/>
      <c r="F1741" s="194">
        <v>3</v>
      </c>
      <c r="G1741" s="155"/>
      <c r="H1741" s="198"/>
      <c r="I1741" s="198"/>
      <c r="J1741" s="198"/>
    </row>
    <row r="1742" spans="1:10" ht="25.5">
      <c r="A1742" s="148">
        <v>40</v>
      </c>
      <c r="B1742" s="195" t="s">
        <v>2268</v>
      </c>
      <c r="C1742" s="228" t="s">
        <v>2270</v>
      </c>
      <c r="D1742" s="195" t="s">
        <v>2246</v>
      </c>
      <c r="E1742" s="194"/>
      <c r="F1742" s="194">
        <v>3</v>
      </c>
      <c r="G1742" s="155"/>
      <c r="H1742" s="198"/>
      <c r="I1742" s="198"/>
      <c r="J1742" s="198"/>
    </row>
    <row r="1743" spans="1:10" ht="25.5">
      <c r="A1743" s="148">
        <v>41</v>
      </c>
      <c r="B1743" s="230" t="s">
        <v>2271</v>
      </c>
      <c r="C1743" s="231" t="s">
        <v>2272</v>
      </c>
      <c r="D1743" s="155" t="s">
        <v>1467</v>
      </c>
      <c r="E1743" s="171"/>
      <c r="F1743" s="171">
        <v>2</v>
      </c>
      <c r="G1743" s="155"/>
      <c r="H1743" s="171"/>
      <c r="I1743" s="171"/>
      <c r="J1743" s="171"/>
    </row>
    <row r="1744" spans="1:10" ht="26.25">
      <c r="A1744" s="147">
        <v>42</v>
      </c>
      <c r="B1744" s="155" t="s">
        <v>2273</v>
      </c>
      <c r="C1744" s="229" t="s">
        <v>2274</v>
      </c>
      <c r="D1744" s="155" t="s">
        <v>1467</v>
      </c>
      <c r="E1744" s="171"/>
      <c r="F1744" s="171">
        <v>2</v>
      </c>
      <c r="G1744" s="155"/>
      <c r="H1744" s="171"/>
      <c r="I1744" s="171"/>
      <c r="J1744" s="171"/>
    </row>
    <row r="1745" spans="1:10" ht="26.25">
      <c r="A1745" s="148">
        <v>43</v>
      </c>
      <c r="B1745" s="155" t="s">
        <v>2275</v>
      </c>
      <c r="C1745" s="229" t="s">
        <v>2276</v>
      </c>
      <c r="D1745" s="155" t="s">
        <v>1467</v>
      </c>
      <c r="E1745" s="171"/>
      <c r="F1745" s="171">
        <v>2</v>
      </c>
      <c r="G1745" s="155"/>
      <c r="H1745" s="171"/>
      <c r="I1745" s="171"/>
      <c r="J1745" s="171"/>
    </row>
    <row r="1746" spans="1:10">
      <c r="A1746" s="148">
        <v>44</v>
      </c>
      <c r="B1746" s="159" t="s">
        <v>2277</v>
      </c>
      <c r="C1746" s="159" t="s">
        <v>2277</v>
      </c>
      <c r="D1746" s="159" t="s">
        <v>15</v>
      </c>
      <c r="E1746" s="159">
        <v>0</v>
      </c>
      <c r="F1746" s="159">
        <v>2</v>
      </c>
      <c r="G1746" s="193"/>
      <c r="H1746" s="193"/>
      <c r="I1746" s="193"/>
      <c r="J1746" s="193"/>
    </row>
    <row r="1747" spans="1:10">
      <c r="A1747" s="148">
        <v>45</v>
      </c>
      <c r="B1747" s="159" t="s">
        <v>2278</v>
      </c>
      <c r="C1747" s="159" t="s">
        <v>2279</v>
      </c>
      <c r="D1747" s="159" t="s">
        <v>1467</v>
      </c>
      <c r="E1747" s="159">
        <v>0</v>
      </c>
      <c r="F1747" s="159">
        <v>2</v>
      </c>
      <c r="G1747" s="193"/>
      <c r="H1747" s="193"/>
      <c r="I1747" s="193"/>
      <c r="J1747" s="193"/>
    </row>
    <row r="1748" spans="1:10">
      <c r="A1748" s="147">
        <v>46</v>
      </c>
      <c r="B1748" s="159" t="s">
        <v>2280</v>
      </c>
      <c r="C1748" s="159" t="s">
        <v>2281</v>
      </c>
      <c r="D1748" s="159" t="s">
        <v>15</v>
      </c>
      <c r="E1748" s="159">
        <v>0</v>
      </c>
      <c r="F1748" s="159">
        <v>5</v>
      </c>
      <c r="G1748" s="193"/>
      <c r="H1748" s="193"/>
      <c r="I1748" s="193"/>
      <c r="J1748" s="193"/>
    </row>
    <row r="1749" spans="1:10">
      <c r="A1749" s="148">
        <v>47</v>
      </c>
      <c r="B1749" s="159" t="s">
        <v>2282</v>
      </c>
      <c r="C1749" s="159" t="s">
        <v>2283</v>
      </c>
      <c r="D1749" s="159" t="s">
        <v>15</v>
      </c>
      <c r="E1749" s="159">
        <v>0</v>
      </c>
      <c r="F1749" s="159">
        <v>2</v>
      </c>
      <c r="G1749" s="193"/>
      <c r="H1749" s="193"/>
      <c r="I1749" s="193"/>
      <c r="J1749" s="193"/>
    </row>
    <row r="1750" spans="1:10">
      <c r="A1750" s="148">
        <v>48</v>
      </c>
      <c r="B1750" s="159" t="s">
        <v>2284</v>
      </c>
      <c r="C1750" s="159" t="s">
        <v>2285</v>
      </c>
      <c r="D1750" s="159" t="s">
        <v>15</v>
      </c>
      <c r="E1750" s="159">
        <v>0</v>
      </c>
      <c r="F1750" s="159">
        <v>2</v>
      </c>
      <c r="G1750" s="193"/>
      <c r="H1750" s="193"/>
      <c r="I1750" s="193"/>
      <c r="J1750" s="193"/>
    </row>
    <row r="1751" spans="1:10">
      <c r="A1751" s="148">
        <v>49</v>
      </c>
      <c r="B1751" s="159" t="s">
        <v>2286</v>
      </c>
      <c r="C1751" s="159" t="s">
        <v>2287</v>
      </c>
      <c r="D1751" s="159" t="s">
        <v>15</v>
      </c>
      <c r="E1751" s="159">
        <v>0</v>
      </c>
      <c r="F1751" s="159">
        <v>5</v>
      </c>
      <c r="G1751" s="193"/>
      <c r="H1751" s="193"/>
      <c r="I1751" s="193"/>
      <c r="J1751" s="193"/>
    </row>
    <row r="1752" spans="1:10">
      <c r="A1752" s="147">
        <v>50</v>
      </c>
      <c r="B1752" s="159" t="s">
        <v>2288</v>
      </c>
      <c r="C1752" s="159" t="s">
        <v>2289</v>
      </c>
      <c r="D1752" s="159" t="s">
        <v>15</v>
      </c>
      <c r="E1752" s="159">
        <v>0</v>
      </c>
      <c r="F1752" s="159">
        <v>5</v>
      </c>
      <c r="G1752" s="193"/>
      <c r="H1752" s="193"/>
      <c r="I1752" s="193"/>
      <c r="J1752" s="193"/>
    </row>
    <row r="1753" spans="1:10" ht="25.5">
      <c r="A1753" s="148">
        <v>51</v>
      </c>
      <c r="B1753" s="159" t="s">
        <v>2290</v>
      </c>
      <c r="C1753" s="159" t="s">
        <v>2291</v>
      </c>
      <c r="D1753" s="159" t="s">
        <v>15</v>
      </c>
      <c r="E1753" s="159">
        <v>0</v>
      </c>
      <c r="F1753" s="159">
        <v>1</v>
      </c>
      <c r="G1753" s="193"/>
      <c r="H1753" s="193"/>
      <c r="I1753" s="193"/>
      <c r="J1753" s="193"/>
    </row>
    <row r="1754" spans="1:10" ht="25.5">
      <c r="A1754" s="148">
        <v>52</v>
      </c>
      <c r="B1754" s="159" t="s">
        <v>2292</v>
      </c>
      <c r="C1754" s="159" t="s">
        <v>2293</v>
      </c>
      <c r="D1754" s="159" t="s">
        <v>1567</v>
      </c>
      <c r="E1754" s="159">
        <v>0</v>
      </c>
      <c r="F1754" s="159">
        <v>2</v>
      </c>
      <c r="G1754" s="193"/>
      <c r="H1754" s="193"/>
      <c r="I1754" s="193"/>
      <c r="J1754" s="193"/>
    </row>
    <row r="1755" spans="1:10">
      <c r="A1755" s="148">
        <v>53</v>
      </c>
      <c r="B1755" s="159" t="s">
        <v>2294</v>
      </c>
      <c r="C1755" s="159" t="s">
        <v>2295</v>
      </c>
      <c r="D1755" s="159" t="s">
        <v>15</v>
      </c>
      <c r="E1755" s="159">
        <v>0</v>
      </c>
      <c r="F1755" s="159">
        <v>5</v>
      </c>
      <c r="G1755" s="193"/>
      <c r="H1755" s="193"/>
      <c r="I1755" s="193"/>
      <c r="J1755" s="193"/>
    </row>
    <row r="1756" spans="1:10">
      <c r="A1756" s="147">
        <v>54</v>
      </c>
      <c r="B1756" s="159" t="s">
        <v>2296</v>
      </c>
      <c r="C1756" s="159" t="s">
        <v>2297</v>
      </c>
      <c r="D1756" s="159" t="s">
        <v>15</v>
      </c>
      <c r="E1756" s="159">
        <v>0</v>
      </c>
      <c r="F1756" s="159">
        <v>5</v>
      </c>
      <c r="G1756" s="193"/>
      <c r="H1756" s="193"/>
      <c r="I1756" s="193"/>
      <c r="J1756" s="193"/>
    </row>
    <row r="1757" spans="1:10">
      <c r="A1757" s="148">
        <v>55</v>
      </c>
      <c r="B1757" s="159" t="s">
        <v>2298</v>
      </c>
      <c r="C1757" s="159" t="s">
        <v>2299</v>
      </c>
      <c r="D1757" s="159" t="s">
        <v>15</v>
      </c>
      <c r="E1757" s="159">
        <v>0</v>
      </c>
      <c r="F1757" s="159">
        <v>2</v>
      </c>
      <c r="G1757" s="193"/>
      <c r="H1757" s="193"/>
      <c r="I1757" s="193"/>
      <c r="J1757" s="193"/>
    </row>
    <row r="1758" spans="1:10">
      <c r="A1758" s="148">
        <v>56</v>
      </c>
      <c r="B1758" s="159" t="s">
        <v>2300</v>
      </c>
      <c r="C1758" s="159" t="s">
        <v>2301</v>
      </c>
      <c r="D1758" s="159" t="s">
        <v>15</v>
      </c>
      <c r="E1758" s="159">
        <v>0</v>
      </c>
      <c r="F1758" s="159">
        <v>2</v>
      </c>
      <c r="G1758" s="193"/>
      <c r="H1758" s="193"/>
      <c r="I1758" s="193"/>
      <c r="J1758" s="193"/>
    </row>
    <row r="1759" spans="1:10">
      <c r="A1759" s="148">
        <v>57</v>
      </c>
      <c r="B1759" s="159" t="s">
        <v>2302</v>
      </c>
      <c r="C1759" s="159" t="s">
        <v>2303</v>
      </c>
      <c r="D1759" s="159"/>
      <c r="E1759" s="159">
        <v>0</v>
      </c>
      <c r="F1759" s="159">
        <v>2</v>
      </c>
      <c r="G1759" s="193"/>
      <c r="H1759" s="193"/>
      <c r="I1759" s="193"/>
      <c r="J1759" s="193"/>
    </row>
    <row r="1760" spans="1:10">
      <c r="A1760" s="147">
        <v>58</v>
      </c>
      <c r="B1760" s="159" t="s">
        <v>2304</v>
      </c>
      <c r="C1760" s="159" t="s">
        <v>2305</v>
      </c>
      <c r="D1760" s="159" t="s">
        <v>15</v>
      </c>
      <c r="E1760" s="159">
        <v>0</v>
      </c>
      <c r="F1760" s="159">
        <v>3</v>
      </c>
      <c r="G1760" s="193"/>
      <c r="H1760" s="193"/>
      <c r="I1760" s="193"/>
      <c r="J1760" s="193"/>
    </row>
    <row r="1761" spans="1:10">
      <c r="A1761" s="148">
        <v>59</v>
      </c>
      <c r="B1761" s="159" t="s">
        <v>2306</v>
      </c>
      <c r="C1761" s="159" t="s">
        <v>2306</v>
      </c>
      <c r="D1761" s="159" t="s">
        <v>15</v>
      </c>
      <c r="E1761" s="159">
        <v>0</v>
      </c>
      <c r="F1761" s="159">
        <v>1</v>
      </c>
      <c r="G1761" s="193"/>
      <c r="H1761" s="193"/>
      <c r="I1761" s="193"/>
      <c r="J1761" s="193"/>
    </row>
    <row r="1762" spans="1:10">
      <c r="A1762" s="148">
        <v>60</v>
      </c>
      <c r="B1762" s="159" t="s">
        <v>2307</v>
      </c>
      <c r="C1762" s="159" t="s">
        <v>2307</v>
      </c>
      <c r="D1762" s="159" t="s">
        <v>15</v>
      </c>
      <c r="E1762" s="159">
        <v>0</v>
      </c>
      <c r="F1762" s="159">
        <v>1</v>
      </c>
      <c r="G1762" s="193"/>
      <c r="H1762" s="193"/>
      <c r="I1762" s="193"/>
      <c r="J1762" s="193"/>
    </row>
    <row r="1763" spans="1:10">
      <c r="A1763" s="148">
        <v>61</v>
      </c>
      <c r="B1763" s="159" t="s">
        <v>2308</v>
      </c>
      <c r="C1763" s="159" t="s">
        <v>2308</v>
      </c>
      <c r="D1763" s="159" t="s">
        <v>15</v>
      </c>
      <c r="E1763" s="159">
        <v>0</v>
      </c>
      <c r="F1763" s="159">
        <v>2</v>
      </c>
      <c r="G1763" s="193"/>
      <c r="H1763" s="193"/>
      <c r="I1763" s="193"/>
      <c r="J1763" s="193"/>
    </row>
    <row r="1764" spans="1:10">
      <c r="A1764" s="147">
        <v>62</v>
      </c>
      <c r="B1764" s="159" t="s">
        <v>2309</v>
      </c>
      <c r="C1764" s="159" t="s">
        <v>2310</v>
      </c>
      <c r="D1764" s="159" t="s">
        <v>15</v>
      </c>
      <c r="E1764" s="159">
        <v>0</v>
      </c>
      <c r="F1764" s="159">
        <v>1</v>
      </c>
      <c r="G1764" s="193"/>
      <c r="H1764" s="193"/>
      <c r="I1764" s="193"/>
      <c r="J1764" s="193"/>
    </row>
    <row r="1765" spans="1:10">
      <c r="A1765" s="148">
        <v>63</v>
      </c>
      <c r="B1765" s="159" t="s">
        <v>2311</v>
      </c>
      <c r="C1765" s="159" t="s">
        <v>2312</v>
      </c>
      <c r="D1765" s="159" t="s">
        <v>1567</v>
      </c>
      <c r="E1765" s="159">
        <v>0</v>
      </c>
      <c r="F1765" s="159">
        <v>2</v>
      </c>
      <c r="G1765" s="193"/>
      <c r="H1765" s="193"/>
      <c r="I1765" s="193"/>
      <c r="J1765" s="193"/>
    </row>
    <row r="1766" spans="1:10" ht="25.5">
      <c r="A1766" s="148">
        <v>64</v>
      </c>
      <c r="B1766" s="159" t="s">
        <v>2313</v>
      </c>
      <c r="C1766" s="159" t="s">
        <v>2314</v>
      </c>
      <c r="D1766" s="159" t="s">
        <v>1567</v>
      </c>
      <c r="E1766" s="159">
        <v>0</v>
      </c>
      <c r="F1766" s="159">
        <v>4</v>
      </c>
      <c r="G1766" s="193"/>
      <c r="H1766" s="193"/>
      <c r="I1766" s="193"/>
      <c r="J1766" s="193"/>
    </row>
    <row r="1767" spans="1:10">
      <c r="A1767" s="148">
        <v>65</v>
      </c>
      <c r="B1767" s="159" t="s">
        <v>2315</v>
      </c>
      <c r="C1767" s="159" t="s">
        <v>2316</v>
      </c>
      <c r="D1767" s="159" t="s">
        <v>15</v>
      </c>
      <c r="E1767" s="159">
        <v>0</v>
      </c>
      <c r="F1767" s="159">
        <v>2</v>
      </c>
      <c r="G1767" s="193"/>
      <c r="H1767" s="193"/>
      <c r="I1767" s="193"/>
      <c r="J1767" s="193"/>
    </row>
    <row r="1768" spans="1:10">
      <c r="A1768" s="147">
        <v>66</v>
      </c>
      <c r="B1768" s="159" t="s">
        <v>2317</v>
      </c>
      <c r="C1768" s="159" t="s">
        <v>2317</v>
      </c>
      <c r="D1768" s="159" t="s">
        <v>15</v>
      </c>
      <c r="E1768" s="159">
        <v>0</v>
      </c>
      <c r="F1768" s="159">
        <v>10</v>
      </c>
      <c r="G1768" s="193"/>
      <c r="H1768" s="193"/>
      <c r="I1768" s="193"/>
      <c r="J1768" s="193"/>
    </row>
    <row r="1769" spans="1:10">
      <c r="A1769" s="148">
        <v>67</v>
      </c>
      <c r="B1769" s="159" t="s">
        <v>2318</v>
      </c>
      <c r="C1769" s="159" t="s">
        <v>2318</v>
      </c>
      <c r="D1769" s="159" t="s">
        <v>15</v>
      </c>
      <c r="E1769" s="159">
        <v>0</v>
      </c>
      <c r="F1769" s="159">
        <v>10</v>
      </c>
      <c r="G1769" s="193"/>
      <c r="H1769" s="193"/>
      <c r="I1769" s="193"/>
      <c r="J1769" s="193"/>
    </row>
    <row r="1770" spans="1:10">
      <c r="A1770" s="148">
        <v>68</v>
      </c>
      <c r="B1770" s="159" t="s">
        <v>2319</v>
      </c>
      <c r="C1770" s="159" t="s">
        <v>2319</v>
      </c>
      <c r="D1770" s="159" t="s">
        <v>15</v>
      </c>
      <c r="E1770" s="159">
        <v>0</v>
      </c>
      <c r="F1770" s="159">
        <v>10</v>
      </c>
      <c r="G1770" s="193"/>
      <c r="H1770" s="193"/>
      <c r="I1770" s="193"/>
      <c r="J1770" s="193"/>
    </row>
    <row r="1771" spans="1:10" ht="25.5">
      <c r="A1771" s="148">
        <v>69</v>
      </c>
      <c r="B1771" s="159" t="s">
        <v>2320</v>
      </c>
      <c r="C1771" s="159" t="s">
        <v>2320</v>
      </c>
      <c r="D1771" s="159" t="s">
        <v>15</v>
      </c>
      <c r="E1771" s="159">
        <v>0</v>
      </c>
      <c r="F1771" s="159">
        <v>10</v>
      </c>
      <c r="G1771" s="193"/>
      <c r="H1771" s="193"/>
      <c r="I1771" s="193"/>
      <c r="J1771" s="193"/>
    </row>
    <row r="1772" spans="1:10">
      <c r="A1772" s="147">
        <v>70</v>
      </c>
      <c r="B1772" s="159" t="s">
        <v>2321</v>
      </c>
      <c r="C1772" s="159" t="s">
        <v>2322</v>
      </c>
      <c r="D1772" s="159" t="s">
        <v>15</v>
      </c>
      <c r="E1772" s="159">
        <v>0</v>
      </c>
      <c r="F1772" s="159">
        <v>10</v>
      </c>
      <c r="G1772" s="193"/>
      <c r="H1772" s="193"/>
      <c r="I1772" s="193"/>
      <c r="J1772" s="193"/>
    </row>
    <row r="1773" spans="1:10">
      <c r="A1773" s="148">
        <v>71</v>
      </c>
      <c r="B1773" s="159" t="s">
        <v>2323</v>
      </c>
      <c r="C1773" s="159" t="s">
        <v>2324</v>
      </c>
      <c r="D1773" s="159" t="s">
        <v>797</v>
      </c>
      <c r="E1773" s="159">
        <v>0</v>
      </c>
      <c r="F1773" s="159">
        <v>2</v>
      </c>
      <c r="G1773" s="193"/>
      <c r="H1773" s="193"/>
      <c r="I1773" s="193"/>
      <c r="J1773" s="193"/>
    </row>
    <row r="1774" spans="1:10">
      <c r="A1774" s="148">
        <v>72</v>
      </c>
      <c r="B1774" s="159" t="s">
        <v>2325</v>
      </c>
      <c r="C1774" s="159" t="s">
        <v>2326</v>
      </c>
      <c r="D1774" s="159" t="s">
        <v>15</v>
      </c>
      <c r="E1774" s="159">
        <v>0</v>
      </c>
      <c r="F1774" s="159">
        <v>3</v>
      </c>
      <c r="G1774" s="193"/>
      <c r="H1774" s="193"/>
      <c r="I1774" s="193"/>
      <c r="J1774" s="193"/>
    </row>
    <row r="1775" spans="1:10">
      <c r="A1775" s="148">
        <v>73</v>
      </c>
      <c r="B1775" s="159" t="s">
        <v>2327</v>
      </c>
      <c r="C1775" s="159" t="s">
        <v>2327</v>
      </c>
      <c r="D1775" s="159" t="s">
        <v>15</v>
      </c>
      <c r="E1775" s="159">
        <v>0</v>
      </c>
      <c r="F1775" s="159">
        <v>2</v>
      </c>
      <c r="G1775" s="193"/>
      <c r="H1775" s="193"/>
      <c r="I1775" s="193"/>
      <c r="J1775" s="193"/>
    </row>
    <row r="1776" spans="1:10">
      <c r="A1776" s="147">
        <v>74</v>
      </c>
      <c r="B1776" s="159" t="s">
        <v>2328</v>
      </c>
      <c r="C1776" s="159" t="s">
        <v>2328</v>
      </c>
      <c r="D1776" s="159" t="s">
        <v>15</v>
      </c>
      <c r="E1776" s="159">
        <v>0</v>
      </c>
      <c r="F1776" s="159">
        <v>4</v>
      </c>
      <c r="G1776" s="193"/>
      <c r="H1776" s="193"/>
      <c r="I1776" s="193"/>
      <c r="J1776" s="193"/>
    </row>
    <row r="1777" spans="1:10">
      <c r="A1777" s="148">
        <v>75</v>
      </c>
      <c r="B1777" s="159" t="s">
        <v>2329</v>
      </c>
      <c r="C1777" s="159" t="s">
        <v>2330</v>
      </c>
      <c r="D1777" s="159" t="s">
        <v>15</v>
      </c>
      <c r="E1777" s="159"/>
      <c r="F1777" s="159">
        <v>4</v>
      </c>
      <c r="G1777" s="193"/>
      <c r="H1777" s="193"/>
      <c r="I1777" s="193"/>
      <c r="J1777" s="193"/>
    </row>
    <row r="1778" spans="1:10">
      <c r="A1778" s="148">
        <v>76</v>
      </c>
      <c r="B1778" s="159" t="s">
        <v>2331</v>
      </c>
      <c r="C1778" s="159" t="s">
        <v>2332</v>
      </c>
      <c r="D1778" s="159" t="s">
        <v>15</v>
      </c>
      <c r="E1778" s="159"/>
      <c r="F1778" s="159">
        <v>5</v>
      </c>
      <c r="G1778" s="193"/>
      <c r="H1778" s="193"/>
      <c r="I1778" s="193"/>
      <c r="J1778" s="193"/>
    </row>
    <row r="1779" spans="1:10">
      <c r="A1779" s="148">
        <v>77</v>
      </c>
      <c r="B1779" s="159" t="s">
        <v>2333</v>
      </c>
      <c r="C1779" s="159" t="s">
        <v>2334</v>
      </c>
      <c r="D1779" s="159" t="s">
        <v>15</v>
      </c>
      <c r="E1779" s="159"/>
      <c r="F1779" s="159">
        <v>5</v>
      </c>
      <c r="G1779" s="193"/>
      <c r="H1779" s="193"/>
      <c r="I1779" s="193"/>
      <c r="J1779" s="193"/>
    </row>
    <row r="1780" spans="1:10">
      <c r="A1780" s="147">
        <v>78</v>
      </c>
      <c r="B1780" s="159" t="s">
        <v>2335</v>
      </c>
      <c r="C1780" s="169" t="s">
        <v>2336</v>
      </c>
      <c r="D1780" s="159" t="s">
        <v>15</v>
      </c>
      <c r="E1780" s="159"/>
      <c r="F1780" s="159">
        <v>1</v>
      </c>
      <c r="G1780" s="169"/>
      <c r="H1780" s="169"/>
      <c r="I1780" s="169"/>
      <c r="J1780" s="169"/>
    </row>
    <row r="1781" spans="1:10" ht="15" customHeight="1">
      <c r="A1781" s="241" t="s">
        <v>2337</v>
      </c>
      <c r="B1781" s="242"/>
      <c r="C1781" s="242"/>
      <c r="D1781" s="242"/>
      <c r="E1781" s="242"/>
      <c r="F1781" s="242"/>
      <c r="G1781" s="242"/>
      <c r="H1781" s="242"/>
      <c r="I1781" s="242"/>
      <c r="J1781" s="242"/>
    </row>
    <row r="1782" spans="1:10" ht="102">
      <c r="A1782" s="147">
        <v>79</v>
      </c>
      <c r="B1782" s="159" t="s">
        <v>2338</v>
      </c>
      <c r="C1782" s="159" t="s">
        <v>2339</v>
      </c>
      <c r="D1782" s="159" t="s">
        <v>15</v>
      </c>
      <c r="E1782" s="159"/>
      <c r="F1782" s="159">
        <v>640</v>
      </c>
      <c r="G1782" s="193"/>
      <c r="H1782" s="159">
        <v>640</v>
      </c>
      <c r="I1782" s="193"/>
      <c r="J1782" s="193"/>
    </row>
    <row r="1783" spans="1:10" ht="38.25">
      <c r="A1783" s="147">
        <v>80</v>
      </c>
      <c r="B1783" s="147" t="s">
        <v>2340</v>
      </c>
      <c r="C1783" s="147" t="s">
        <v>2341</v>
      </c>
      <c r="D1783" s="147" t="s">
        <v>15</v>
      </c>
      <c r="E1783" s="147"/>
      <c r="F1783" s="147">
        <v>100</v>
      </c>
      <c r="G1783" s="147"/>
      <c r="H1783" s="147">
        <v>100</v>
      </c>
      <c r="I1783" s="147"/>
      <c r="J1783" s="147"/>
    </row>
    <row r="1784" spans="1:10">
      <c r="A1784" s="147">
        <v>81</v>
      </c>
      <c r="B1784" s="159" t="s">
        <v>2342</v>
      </c>
      <c r="C1784" s="159"/>
      <c r="D1784" s="159" t="s">
        <v>15</v>
      </c>
      <c r="E1784" s="159">
        <v>0</v>
      </c>
      <c r="F1784" s="159">
        <v>10</v>
      </c>
      <c r="G1784" s="193"/>
      <c r="H1784" s="159">
        <v>10</v>
      </c>
      <c r="I1784" s="193"/>
      <c r="J1784" s="193"/>
    </row>
    <row r="1785" spans="1:10">
      <c r="A1785" s="147">
        <v>82</v>
      </c>
      <c r="B1785" s="159" t="s">
        <v>2343</v>
      </c>
      <c r="C1785" s="159" t="s">
        <v>1667</v>
      </c>
      <c r="D1785" s="159" t="s">
        <v>15</v>
      </c>
      <c r="E1785" s="159">
        <v>0</v>
      </c>
      <c r="F1785" s="155">
        <v>10000</v>
      </c>
      <c r="G1785" s="169"/>
      <c r="H1785" s="155">
        <v>10000</v>
      </c>
      <c r="I1785" s="169"/>
      <c r="J1785" s="169"/>
    </row>
    <row r="1786" spans="1:10" ht="25.5">
      <c r="A1786" s="147">
        <v>83</v>
      </c>
      <c r="B1786" s="194" t="s">
        <v>2344</v>
      </c>
      <c r="C1786" s="228" t="s">
        <v>2345</v>
      </c>
      <c r="D1786" s="194" t="s">
        <v>15</v>
      </c>
      <c r="E1786" s="232"/>
      <c r="F1786" s="194">
        <v>2</v>
      </c>
      <c r="G1786" s="155"/>
      <c r="H1786" s="194">
        <v>2</v>
      </c>
      <c r="I1786" s="198"/>
      <c r="J1786" s="198"/>
    </row>
    <row r="1787" spans="1:10" ht="25.5">
      <c r="A1787" s="147">
        <v>84</v>
      </c>
      <c r="B1787" s="194" t="s">
        <v>2346</v>
      </c>
      <c r="C1787" s="228" t="s">
        <v>2347</v>
      </c>
      <c r="D1787" s="194" t="s">
        <v>15</v>
      </c>
      <c r="E1787" s="232"/>
      <c r="F1787" s="194">
        <v>2</v>
      </c>
      <c r="G1787" s="155"/>
      <c r="H1787" s="194">
        <v>2</v>
      </c>
      <c r="I1787" s="198"/>
      <c r="J1787" s="198"/>
    </row>
    <row r="1788" spans="1:10" ht="25.5">
      <c r="A1788" s="147">
        <v>85</v>
      </c>
      <c r="B1788" s="195" t="s">
        <v>2348</v>
      </c>
      <c r="C1788" s="228" t="s">
        <v>2349</v>
      </c>
      <c r="D1788" s="194" t="s">
        <v>15</v>
      </c>
      <c r="E1788" s="232"/>
      <c r="F1788" s="194">
        <v>2</v>
      </c>
      <c r="G1788" s="155"/>
      <c r="H1788" s="194">
        <v>2</v>
      </c>
      <c r="I1788" s="198"/>
      <c r="J1788" s="198"/>
    </row>
    <row r="1789" spans="1:10">
      <c r="A1789" s="147">
        <v>86</v>
      </c>
      <c r="B1789" s="194" t="s">
        <v>2350</v>
      </c>
      <c r="C1789" s="233" t="s">
        <v>2351</v>
      </c>
      <c r="D1789" s="194" t="s">
        <v>15</v>
      </c>
      <c r="E1789" s="232"/>
      <c r="F1789" s="194">
        <v>5</v>
      </c>
      <c r="G1789" s="155"/>
      <c r="H1789" s="194">
        <v>5</v>
      </c>
      <c r="I1789" s="198"/>
      <c r="J1789" s="198"/>
    </row>
    <row r="1790" spans="1:10">
      <c r="A1790" s="147">
        <v>87</v>
      </c>
      <c r="B1790" s="194" t="s">
        <v>2352</v>
      </c>
      <c r="C1790" s="233" t="s">
        <v>2351</v>
      </c>
      <c r="D1790" s="194" t="s">
        <v>15</v>
      </c>
      <c r="E1790" s="232"/>
      <c r="F1790" s="194">
        <v>5</v>
      </c>
      <c r="G1790" s="155"/>
      <c r="H1790" s="194">
        <v>5</v>
      </c>
      <c r="I1790" s="198"/>
      <c r="J1790" s="198"/>
    </row>
    <row r="1791" spans="1:10">
      <c r="A1791" s="147">
        <v>88</v>
      </c>
      <c r="B1791" s="194" t="s">
        <v>2353</v>
      </c>
      <c r="C1791" s="233" t="s">
        <v>2351</v>
      </c>
      <c r="D1791" s="194" t="s">
        <v>15</v>
      </c>
      <c r="E1791" s="232"/>
      <c r="F1791" s="194">
        <v>2</v>
      </c>
      <c r="G1791" s="155"/>
      <c r="H1791" s="194">
        <v>2</v>
      </c>
      <c r="I1791" s="198"/>
      <c r="J1791" s="198"/>
    </row>
    <row r="1792" spans="1:10" ht="38.25">
      <c r="A1792" s="147">
        <v>89</v>
      </c>
      <c r="B1792" s="155" t="s">
        <v>2354</v>
      </c>
      <c r="C1792" s="155" t="s">
        <v>2355</v>
      </c>
      <c r="D1792" s="155" t="s">
        <v>1467</v>
      </c>
      <c r="E1792" s="155"/>
      <c r="F1792" s="171">
        <v>500</v>
      </c>
      <c r="G1792" s="155"/>
      <c r="H1792" s="171">
        <v>500</v>
      </c>
      <c r="I1792" s="171"/>
      <c r="J1792" s="171"/>
    </row>
    <row r="1793" spans="1:10">
      <c r="A1793" s="147">
        <v>90</v>
      </c>
      <c r="B1793" s="194" t="s">
        <v>2356</v>
      </c>
      <c r="C1793" s="233" t="s">
        <v>2357</v>
      </c>
      <c r="D1793" s="194" t="s">
        <v>15</v>
      </c>
      <c r="E1793" s="232"/>
      <c r="F1793" s="194">
        <v>2</v>
      </c>
      <c r="G1793" s="155"/>
      <c r="H1793" s="194">
        <v>2</v>
      </c>
      <c r="I1793" s="198"/>
      <c r="J1793" s="198"/>
    </row>
    <row r="1794" spans="1:10">
      <c r="A1794" s="147">
        <v>91</v>
      </c>
      <c r="B1794" s="194" t="s">
        <v>2358</v>
      </c>
      <c r="C1794" s="233" t="s">
        <v>2351</v>
      </c>
      <c r="D1794" s="194" t="s">
        <v>15</v>
      </c>
      <c r="E1794" s="232"/>
      <c r="F1794" s="194">
        <v>5</v>
      </c>
      <c r="G1794" s="155"/>
      <c r="H1794" s="194">
        <v>5</v>
      </c>
      <c r="I1794" s="198"/>
      <c r="J1794" s="198"/>
    </row>
    <row r="1795" spans="1:10">
      <c r="A1795" s="147">
        <v>92</v>
      </c>
      <c r="B1795" s="194" t="s">
        <v>2359</v>
      </c>
      <c r="C1795" s="233" t="s">
        <v>2360</v>
      </c>
      <c r="D1795" s="194" t="s">
        <v>15</v>
      </c>
      <c r="E1795" s="232"/>
      <c r="F1795" s="194">
        <v>1</v>
      </c>
      <c r="G1795" s="155"/>
      <c r="H1795" s="194">
        <v>1</v>
      </c>
      <c r="I1795" s="198"/>
      <c r="J1795" s="198"/>
    </row>
    <row r="1796" spans="1:10">
      <c r="A1796" s="147">
        <v>93</v>
      </c>
      <c r="B1796" s="155" t="s">
        <v>2361</v>
      </c>
      <c r="C1796" s="228" t="s">
        <v>2362</v>
      </c>
      <c r="D1796" s="155" t="s">
        <v>1467</v>
      </c>
      <c r="E1796" s="155"/>
      <c r="F1796" s="171">
        <v>5</v>
      </c>
      <c r="G1796" s="155"/>
      <c r="H1796" s="171">
        <v>5</v>
      </c>
      <c r="I1796" s="171"/>
      <c r="J1796" s="171"/>
    </row>
    <row r="1797" spans="1:10">
      <c r="A1797" s="147">
        <v>94</v>
      </c>
      <c r="B1797" s="229" t="s">
        <v>2363</v>
      </c>
      <c r="C1797" s="125" t="s">
        <v>2364</v>
      </c>
      <c r="D1797" s="176" t="s">
        <v>15</v>
      </c>
      <c r="E1797" s="155"/>
      <c r="F1797" s="169">
        <v>40</v>
      </c>
      <c r="G1797" s="155"/>
      <c r="H1797" s="169">
        <v>40</v>
      </c>
      <c r="I1797" s="170"/>
      <c r="J1797" s="170"/>
    </row>
    <row r="1798" spans="1:10">
      <c r="A1798" s="147">
        <v>95</v>
      </c>
      <c r="B1798" s="229" t="s">
        <v>2365</v>
      </c>
      <c r="C1798" s="234" t="s">
        <v>2364</v>
      </c>
      <c r="D1798" s="176" t="s">
        <v>15</v>
      </c>
      <c r="E1798" s="155"/>
      <c r="F1798" s="169">
        <v>40</v>
      </c>
      <c r="G1798" s="155"/>
      <c r="H1798" s="169">
        <v>40</v>
      </c>
      <c r="I1798" s="170"/>
      <c r="J1798" s="170"/>
    </row>
    <row r="1799" spans="1:10">
      <c r="A1799" s="147">
        <v>96</v>
      </c>
      <c r="B1799" s="229" t="s">
        <v>2366</v>
      </c>
      <c r="C1799" s="234" t="s">
        <v>2364</v>
      </c>
      <c r="D1799" s="176" t="s">
        <v>15</v>
      </c>
      <c r="E1799" s="155"/>
      <c r="F1799" s="169">
        <v>20</v>
      </c>
      <c r="G1799" s="155"/>
      <c r="H1799" s="169">
        <v>20</v>
      </c>
      <c r="I1799" s="170"/>
      <c r="J1799" s="170"/>
    </row>
    <row r="1800" spans="1:10">
      <c r="A1800" s="147">
        <v>97</v>
      </c>
      <c r="B1800" s="229" t="s">
        <v>2367</v>
      </c>
      <c r="C1800" s="234" t="s">
        <v>2368</v>
      </c>
      <c r="D1800" s="176" t="s">
        <v>15</v>
      </c>
      <c r="E1800" s="155"/>
      <c r="F1800" s="169">
        <v>20</v>
      </c>
      <c r="G1800" s="155"/>
      <c r="H1800" s="169">
        <v>20</v>
      </c>
      <c r="I1800" s="170"/>
      <c r="J1800" s="170"/>
    </row>
    <row r="1801" spans="1:10">
      <c r="A1801" s="147">
        <v>98</v>
      </c>
      <c r="B1801" s="229" t="s">
        <v>2369</v>
      </c>
      <c r="C1801" s="234" t="s">
        <v>2370</v>
      </c>
      <c r="D1801" s="176" t="s">
        <v>15</v>
      </c>
      <c r="E1801" s="155"/>
      <c r="F1801" s="169">
        <v>20</v>
      </c>
      <c r="G1801" s="155"/>
      <c r="H1801" s="169">
        <v>20</v>
      </c>
      <c r="I1801" s="170"/>
      <c r="J1801" s="170"/>
    </row>
    <row r="1802" spans="1:10">
      <c r="A1802" s="147">
        <v>99</v>
      </c>
      <c r="B1802" s="229" t="s">
        <v>2371</v>
      </c>
      <c r="C1802" s="234" t="s">
        <v>2368</v>
      </c>
      <c r="D1802" s="176" t="s">
        <v>15</v>
      </c>
      <c r="E1802" s="155"/>
      <c r="F1802" s="169">
        <v>20</v>
      </c>
      <c r="G1802" s="155"/>
      <c r="H1802" s="169">
        <v>20</v>
      </c>
      <c r="I1802" s="170"/>
      <c r="J1802" s="170"/>
    </row>
    <row r="1803" spans="1:10">
      <c r="A1803" s="147">
        <v>100</v>
      </c>
      <c r="B1803" s="229" t="s">
        <v>2372</v>
      </c>
      <c r="C1803" s="234" t="s">
        <v>2368</v>
      </c>
      <c r="D1803" s="176" t="s">
        <v>15</v>
      </c>
      <c r="E1803" s="155"/>
      <c r="F1803" s="169">
        <v>20</v>
      </c>
      <c r="G1803" s="155"/>
      <c r="H1803" s="169">
        <v>20</v>
      </c>
      <c r="I1803" s="170"/>
      <c r="J1803" s="170"/>
    </row>
    <row r="1804" spans="1:10">
      <c r="A1804" s="147">
        <v>101</v>
      </c>
      <c r="B1804" s="229" t="s">
        <v>2373</v>
      </c>
      <c r="C1804" s="234" t="s">
        <v>2368</v>
      </c>
      <c r="D1804" s="176" t="s">
        <v>15</v>
      </c>
      <c r="E1804" s="155"/>
      <c r="F1804" s="169">
        <v>4</v>
      </c>
      <c r="G1804" s="155"/>
      <c r="H1804" s="169">
        <v>4</v>
      </c>
      <c r="I1804" s="170"/>
      <c r="J1804" s="170"/>
    </row>
    <row r="1805" spans="1:10">
      <c r="A1805" s="147">
        <v>102</v>
      </c>
      <c r="B1805" s="229" t="s">
        <v>2374</v>
      </c>
      <c r="C1805" s="234" t="s">
        <v>2368</v>
      </c>
      <c r="D1805" s="176" t="s">
        <v>15</v>
      </c>
      <c r="E1805" s="155"/>
      <c r="F1805" s="169">
        <v>4</v>
      </c>
      <c r="G1805" s="155"/>
      <c r="H1805" s="169">
        <v>4</v>
      </c>
      <c r="I1805" s="170"/>
      <c r="J1805" s="170"/>
    </row>
    <row r="1806" spans="1:10">
      <c r="A1806" s="147">
        <v>103</v>
      </c>
      <c r="B1806" s="171" t="s">
        <v>2375</v>
      </c>
      <c r="C1806" s="155" t="s">
        <v>2376</v>
      </c>
      <c r="D1806" s="155" t="s">
        <v>1467</v>
      </c>
      <c r="E1806" s="155"/>
      <c r="F1806" s="171">
        <v>15</v>
      </c>
      <c r="G1806" s="155"/>
      <c r="H1806" s="171">
        <v>15</v>
      </c>
      <c r="I1806" s="171"/>
      <c r="J1806" s="171"/>
    </row>
    <row r="1807" spans="1:10">
      <c r="A1807" s="147">
        <v>104</v>
      </c>
      <c r="B1807" s="147" t="s">
        <v>2377</v>
      </c>
      <c r="C1807" s="147" t="s">
        <v>2378</v>
      </c>
      <c r="D1807" s="147" t="s">
        <v>2379</v>
      </c>
      <c r="E1807" s="147"/>
      <c r="F1807" s="147">
        <v>2</v>
      </c>
      <c r="G1807" s="147"/>
      <c r="H1807" s="147">
        <v>2</v>
      </c>
      <c r="I1807" s="147"/>
      <c r="J1807" s="147"/>
    </row>
    <row r="1808" spans="1:10">
      <c r="A1808" s="147">
        <v>105</v>
      </c>
      <c r="B1808" s="155" t="s">
        <v>2380</v>
      </c>
      <c r="C1808" s="147" t="s">
        <v>2381</v>
      </c>
      <c r="D1808" s="155" t="s">
        <v>15</v>
      </c>
      <c r="E1808" s="225"/>
      <c r="F1808" s="155">
        <v>400</v>
      </c>
      <c r="G1808" s="226"/>
      <c r="H1808" s="155">
        <v>400</v>
      </c>
      <c r="I1808" s="225"/>
      <c r="J1808" s="225"/>
    </row>
    <row r="1809" spans="1:10">
      <c r="A1809" s="147">
        <v>106</v>
      </c>
      <c r="B1809" s="155" t="s">
        <v>2382</v>
      </c>
      <c r="C1809" s="147" t="s">
        <v>2381</v>
      </c>
      <c r="D1809" s="155" t="s">
        <v>15</v>
      </c>
      <c r="E1809" s="225"/>
      <c r="F1809" s="155">
        <v>40</v>
      </c>
      <c r="G1809" s="226"/>
      <c r="H1809" s="155">
        <v>40</v>
      </c>
      <c r="I1809" s="227"/>
      <c r="J1809" s="225"/>
    </row>
    <row r="1810" spans="1:10">
      <c r="A1810" s="147">
        <v>107</v>
      </c>
      <c r="B1810" s="155" t="s">
        <v>2383</v>
      </c>
      <c r="C1810" s="147" t="s">
        <v>2381</v>
      </c>
      <c r="D1810" s="155" t="s">
        <v>15</v>
      </c>
      <c r="E1810" s="225"/>
      <c r="F1810" s="155">
        <v>60</v>
      </c>
      <c r="G1810" s="226"/>
      <c r="H1810" s="155">
        <v>60</v>
      </c>
      <c r="I1810" s="227"/>
      <c r="J1810" s="225"/>
    </row>
    <row r="1811" spans="1:10">
      <c r="A1811" s="147">
        <v>108</v>
      </c>
      <c r="B1811" s="155" t="s">
        <v>2384</v>
      </c>
      <c r="C1811" s="147" t="s">
        <v>2381</v>
      </c>
      <c r="D1811" s="155" t="s">
        <v>15</v>
      </c>
      <c r="E1811" s="225"/>
      <c r="F1811" s="155">
        <v>200</v>
      </c>
      <c r="G1811" s="226"/>
      <c r="H1811" s="155">
        <v>200</v>
      </c>
      <c r="I1811" s="227"/>
      <c r="J1811" s="227"/>
    </row>
    <row r="1812" spans="1:10">
      <c r="A1812" s="147">
        <v>109</v>
      </c>
      <c r="B1812" s="155" t="s">
        <v>2385</v>
      </c>
      <c r="C1812" s="147" t="s">
        <v>2381</v>
      </c>
      <c r="D1812" s="155" t="s">
        <v>15</v>
      </c>
      <c r="E1812" s="225"/>
      <c r="F1812" s="155">
        <v>100</v>
      </c>
      <c r="G1812" s="226"/>
      <c r="H1812" s="155">
        <v>100</v>
      </c>
      <c r="I1812" s="227"/>
      <c r="J1812" s="225"/>
    </row>
    <row r="1813" spans="1:10">
      <c r="A1813" s="147">
        <v>110</v>
      </c>
      <c r="B1813" s="155" t="s">
        <v>2386</v>
      </c>
      <c r="C1813" s="147" t="s">
        <v>2381</v>
      </c>
      <c r="D1813" s="155" t="s">
        <v>15</v>
      </c>
      <c r="E1813" s="225"/>
      <c r="F1813" s="155">
        <v>200</v>
      </c>
      <c r="G1813" s="226"/>
      <c r="H1813" s="155">
        <v>200</v>
      </c>
      <c r="I1813" s="227"/>
      <c r="J1813" s="225"/>
    </row>
    <row r="1814" spans="1:10">
      <c r="A1814" s="147">
        <v>111</v>
      </c>
      <c r="B1814" s="148" t="s">
        <v>2387</v>
      </c>
      <c r="C1814" s="147" t="s">
        <v>2388</v>
      </c>
      <c r="D1814" s="147" t="s">
        <v>15</v>
      </c>
      <c r="E1814" s="147"/>
      <c r="F1814" s="147">
        <v>4</v>
      </c>
      <c r="G1814" s="147"/>
      <c r="H1814" s="147">
        <v>4</v>
      </c>
      <c r="I1814" s="147"/>
      <c r="J1814" s="147"/>
    </row>
    <row r="1815" spans="1:10">
      <c r="A1815" s="147">
        <v>112</v>
      </c>
      <c r="B1815" s="155" t="s">
        <v>2389</v>
      </c>
      <c r="C1815" s="147" t="s">
        <v>2381</v>
      </c>
      <c r="D1815" s="155" t="s">
        <v>15</v>
      </c>
      <c r="E1815" s="225"/>
      <c r="F1815" s="155">
        <v>200</v>
      </c>
      <c r="G1815" s="226"/>
      <c r="H1815" s="155">
        <v>200</v>
      </c>
      <c r="I1815" s="227"/>
      <c r="J1815" s="227"/>
    </row>
    <row r="1816" spans="1:10">
      <c r="A1816" s="147">
        <v>113</v>
      </c>
      <c r="B1816" s="155" t="s">
        <v>2390</v>
      </c>
      <c r="C1816" s="147" t="s">
        <v>2381</v>
      </c>
      <c r="D1816" s="155" t="s">
        <v>15</v>
      </c>
      <c r="E1816" s="147"/>
      <c r="F1816" s="155">
        <v>20</v>
      </c>
      <c r="G1816" s="147"/>
      <c r="H1816" s="155">
        <v>20</v>
      </c>
      <c r="I1816" s="147"/>
      <c r="J1816" s="147"/>
    </row>
    <row r="1817" spans="1:10">
      <c r="A1817" s="147">
        <v>114</v>
      </c>
      <c r="B1817" s="147" t="s">
        <v>2391</v>
      </c>
      <c r="C1817" s="147" t="s">
        <v>2392</v>
      </c>
      <c r="D1817" s="147" t="s">
        <v>15</v>
      </c>
      <c r="E1817" s="147"/>
      <c r="F1817" s="147">
        <v>40</v>
      </c>
      <c r="G1817" s="147"/>
      <c r="H1817" s="147">
        <v>40</v>
      </c>
      <c r="I1817" s="147"/>
      <c r="J1817" s="147"/>
    </row>
    <row r="1818" spans="1:10">
      <c r="A1818" s="147">
        <v>115</v>
      </c>
      <c r="B1818" s="147" t="s">
        <v>2393</v>
      </c>
      <c r="C1818" s="147" t="s">
        <v>2394</v>
      </c>
      <c r="D1818" s="147" t="s">
        <v>15</v>
      </c>
      <c r="E1818" s="147"/>
      <c r="F1818" s="147">
        <v>10</v>
      </c>
      <c r="G1818" s="147"/>
      <c r="H1818" s="147">
        <v>10</v>
      </c>
      <c r="I1818" s="147"/>
      <c r="J1818" s="147"/>
    </row>
    <row r="1819" spans="1:10">
      <c r="A1819" s="147">
        <v>116</v>
      </c>
      <c r="B1819" s="155" t="s">
        <v>2395</v>
      </c>
      <c r="C1819" s="155" t="s">
        <v>2396</v>
      </c>
      <c r="D1819" s="194" t="s">
        <v>15</v>
      </c>
      <c r="E1819" s="155"/>
      <c r="F1819" s="155">
        <v>10</v>
      </c>
      <c r="G1819" s="155"/>
      <c r="H1819" s="155">
        <v>10</v>
      </c>
      <c r="I1819" s="155"/>
      <c r="J1819" s="155"/>
    </row>
    <row r="1820" spans="1:10" ht="15" customHeight="1">
      <c r="A1820" s="241" t="s">
        <v>2397</v>
      </c>
      <c r="B1820" s="242"/>
      <c r="C1820" s="242"/>
      <c r="D1820" s="242"/>
      <c r="E1820" s="242"/>
      <c r="F1820" s="242"/>
      <c r="G1820" s="242"/>
      <c r="H1820" s="242"/>
      <c r="I1820" s="242"/>
      <c r="J1820" s="242"/>
    </row>
    <row r="1821" spans="1:10">
      <c r="A1821" s="147">
        <v>117</v>
      </c>
      <c r="B1821" s="148" t="s">
        <v>2398</v>
      </c>
      <c r="C1821" s="147" t="s">
        <v>2399</v>
      </c>
      <c r="D1821" s="147" t="s">
        <v>2230</v>
      </c>
      <c r="E1821" s="147"/>
      <c r="F1821" s="147">
        <v>100</v>
      </c>
      <c r="G1821" s="147"/>
      <c r="H1821" s="147"/>
      <c r="I1821" s="147"/>
      <c r="J1821" s="147"/>
    </row>
    <row r="1822" spans="1:10">
      <c r="A1822" s="147">
        <v>118</v>
      </c>
      <c r="B1822" s="148" t="s">
        <v>2400</v>
      </c>
      <c r="C1822" s="147" t="s">
        <v>2401</v>
      </c>
      <c r="D1822" s="147" t="s">
        <v>2230</v>
      </c>
      <c r="E1822" s="147"/>
      <c r="F1822" s="147">
        <v>60</v>
      </c>
      <c r="G1822" s="147"/>
      <c r="H1822" s="147"/>
      <c r="I1822" s="147"/>
      <c r="J1822" s="147"/>
    </row>
    <row r="1823" spans="1:10">
      <c r="A1823" s="147">
        <v>119</v>
      </c>
      <c r="B1823" s="148" t="s">
        <v>2402</v>
      </c>
      <c r="C1823" s="147" t="s">
        <v>2403</v>
      </c>
      <c r="D1823" s="147" t="s">
        <v>15</v>
      </c>
      <c r="E1823" s="147"/>
      <c r="F1823" s="147">
        <v>80</v>
      </c>
      <c r="G1823" s="147"/>
      <c r="H1823" s="147"/>
      <c r="I1823" s="147"/>
      <c r="J1823" s="147"/>
    </row>
    <row r="1824" spans="1:10">
      <c r="A1824" s="147">
        <v>120</v>
      </c>
      <c r="B1824" s="148" t="s">
        <v>2404</v>
      </c>
      <c r="C1824" s="147" t="s">
        <v>2405</v>
      </c>
      <c r="D1824" s="147" t="s">
        <v>15</v>
      </c>
      <c r="E1824" s="147"/>
      <c r="F1824" s="147">
        <v>140</v>
      </c>
      <c r="G1824" s="147"/>
      <c r="H1824" s="147"/>
      <c r="I1824" s="147"/>
      <c r="J1824" s="147"/>
    </row>
    <row r="1825" spans="1:10">
      <c r="A1825" s="147">
        <v>121</v>
      </c>
      <c r="B1825" s="148" t="s">
        <v>2406</v>
      </c>
      <c r="C1825" s="147"/>
      <c r="D1825" s="147" t="s">
        <v>2230</v>
      </c>
      <c r="E1825" s="147">
        <v>10</v>
      </c>
      <c r="F1825" s="147">
        <v>20</v>
      </c>
      <c r="G1825" s="147"/>
      <c r="H1825" s="147"/>
      <c r="I1825" s="147"/>
      <c r="J1825" s="147"/>
    </row>
    <row r="1826" spans="1:10">
      <c r="A1826" s="147">
        <v>122</v>
      </c>
      <c r="B1826" s="148" t="s">
        <v>2407</v>
      </c>
      <c r="C1826" s="147"/>
      <c r="D1826" s="147" t="s">
        <v>2230</v>
      </c>
      <c r="E1826" s="147">
        <v>10</v>
      </c>
      <c r="F1826" s="147">
        <v>20</v>
      </c>
      <c r="G1826" s="147"/>
      <c r="H1826" s="147"/>
      <c r="I1826" s="147"/>
      <c r="J1826" s="147"/>
    </row>
    <row r="1827" spans="1:10">
      <c r="A1827" s="147">
        <v>123</v>
      </c>
      <c r="B1827" s="148" t="s">
        <v>2408</v>
      </c>
      <c r="C1827" s="147"/>
      <c r="D1827" s="147" t="s">
        <v>2230</v>
      </c>
      <c r="E1827" s="147"/>
      <c r="F1827" s="147">
        <v>10</v>
      </c>
      <c r="G1827" s="147"/>
      <c r="H1827" s="147"/>
      <c r="I1827" s="147"/>
      <c r="J1827" s="147"/>
    </row>
    <row r="1828" spans="1:10">
      <c r="A1828" s="147">
        <v>124</v>
      </c>
      <c r="B1828" s="148" t="s">
        <v>2409</v>
      </c>
      <c r="C1828" s="147"/>
      <c r="D1828" s="147" t="s">
        <v>2230</v>
      </c>
      <c r="E1828" s="147"/>
      <c r="F1828" s="147">
        <v>10</v>
      </c>
      <c r="G1828" s="147"/>
      <c r="H1828" s="147"/>
      <c r="I1828" s="147"/>
      <c r="J1828" s="147"/>
    </row>
    <row r="1829" spans="1:10">
      <c r="A1829" s="147">
        <v>125</v>
      </c>
      <c r="B1829" s="148" t="s">
        <v>2410</v>
      </c>
      <c r="C1829" s="147"/>
      <c r="D1829" s="147" t="s">
        <v>2230</v>
      </c>
      <c r="E1829" s="147"/>
      <c r="F1829" s="147">
        <v>250</v>
      </c>
      <c r="G1829" s="147"/>
      <c r="H1829" s="147"/>
      <c r="I1829" s="147"/>
      <c r="J1829" s="147"/>
    </row>
    <row r="1830" spans="1:10">
      <c r="A1830" s="147">
        <v>126</v>
      </c>
      <c r="B1830" s="148" t="s">
        <v>2411</v>
      </c>
      <c r="C1830" s="147"/>
      <c r="D1830" s="147" t="s">
        <v>15</v>
      </c>
      <c r="E1830" s="147"/>
      <c r="F1830" s="147">
        <v>30</v>
      </c>
      <c r="G1830" s="147"/>
      <c r="H1830" s="147"/>
      <c r="I1830" s="147"/>
      <c r="J1830" s="147"/>
    </row>
    <row r="1831" spans="1:10">
      <c r="A1831" s="147">
        <v>127</v>
      </c>
      <c r="B1831" s="148" t="s">
        <v>2412</v>
      </c>
      <c r="C1831" s="147" t="s">
        <v>2403</v>
      </c>
      <c r="D1831" s="147" t="s">
        <v>101</v>
      </c>
      <c r="E1831" s="147"/>
      <c r="F1831" s="147">
        <v>20</v>
      </c>
      <c r="G1831" s="147"/>
      <c r="H1831" s="147"/>
      <c r="I1831" s="147"/>
      <c r="J1831" s="147"/>
    </row>
    <row r="1832" spans="1:10">
      <c r="A1832" s="147">
        <v>128</v>
      </c>
      <c r="B1832" s="148" t="s">
        <v>2413</v>
      </c>
      <c r="C1832" s="147" t="s">
        <v>2403</v>
      </c>
      <c r="D1832" s="147" t="s">
        <v>101</v>
      </c>
      <c r="E1832" s="147"/>
      <c r="F1832" s="147">
        <v>20</v>
      </c>
      <c r="G1832" s="147"/>
      <c r="H1832" s="147"/>
      <c r="I1832" s="147"/>
      <c r="J1832" s="147"/>
    </row>
    <row r="1833" spans="1:10">
      <c r="A1833" s="147">
        <v>129</v>
      </c>
      <c r="B1833" s="148" t="s">
        <v>2414</v>
      </c>
      <c r="C1833" s="147" t="s">
        <v>2415</v>
      </c>
      <c r="D1833" s="147" t="s">
        <v>101</v>
      </c>
      <c r="E1833" s="147"/>
      <c r="F1833" s="147">
        <v>10</v>
      </c>
      <c r="G1833" s="147"/>
      <c r="H1833" s="147"/>
      <c r="I1833" s="147"/>
      <c r="J1833" s="147"/>
    </row>
    <row r="1834" spans="1:10">
      <c r="A1834" s="147">
        <v>130</v>
      </c>
      <c r="B1834" s="148" t="s">
        <v>2416</v>
      </c>
      <c r="C1834" s="147" t="s">
        <v>2403</v>
      </c>
      <c r="D1834" s="147" t="s">
        <v>101</v>
      </c>
      <c r="E1834" s="147"/>
      <c r="F1834" s="147">
        <v>30</v>
      </c>
      <c r="G1834" s="147"/>
      <c r="H1834" s="147"/>
      <c r="I1834" s="147"/>
      <c r="J1834" s="147"/>
    </row>
    <row r="1835" spans="1:10">
      <c r="A1835" s="147">
        <v>131</v>
      </c>
      <c r="B1835" s="148" t="s">
        <v>2417</v>
      </c>
      <c r="C1835" s="147" t="s">
        <v>2403</v>
      </c>
      <c r="D1835" s="147" t="s">
        <v>15</v>
      </c>
      <c r="E1835" s="147"/>
      <c r="F1835" s="147">
        <v>40</v>
      </c>
      <c r="G1835" s="147"/>
      <c r="H1835" s="147"/>
      <c r="I1835" s="147"/>
      <c r="J1835" s="147"/>
    </row>
    <row r="1836" spans="1:10">
      <c r="A1836" s="147">
        <v>132</v>
      </c>
      <c r="B1836" s="148" t="s">
        <v>2418</v>
      </c>
      <c r="C1836" s="147" t="s">
        <v>2419</v>
      </c>
      <c r="D1836" s="147" t="s">
        <v>2230</v>
      </c>
      <c r="E1836" s="147"/>
      <c r="F1836" s="147">
        <v>96</v>
      </c>
      <c r="G1836" s="147"/>
      <c r="H1836" s="147"/>
      <c r="I1836" s="147"/>
      <c r="J1836" s="147"/>
    </row>
    <row r="1837" spans="1:10">
      <c r="A1837" s="147">
        <v>133</v>
      </c>
      <c r="B1837" s="147" t="s">
        <v>2420</v>
      </c>
      <c r="C1837" s="147" t="s">
        <v>2419</v>
      </c>
      <c r="D1837" s="147" t="s">
        <v>2230</v>
      </c>
      <c r="E1837" s="147"/>
      <c r="F1837" s="147">
        <v>70</v>
      </c>
      <c r="G1837" s="147"/>
      <c r="H1837" s="147"/>
      <c r="I1837" s="147"/>
      <c r="J1837" s="147"/>
    </row>
    <row r="1838" spans="1:10">
      <c r="A1838" s="147">
        <v>134</v>
      </c>
      <c r="B1838" s="147" t="s">
        <v>2421</v>
      </c>
      <c r="C1838" s="147" t="s">
        <v>2419</v>
      </c>
      <c r="D1838" s="147" t="s">
        <v>2230</v>
      </c>
      <c r="E1838" s="147"/>
      <c r="F1838" s="147">
        <v>150</v>
      </c>
      <c r="G1838" s="147"/>
      <c r="H1838" s="147"/>
      <c r="I1838" s="147"/>
      <c r="J1838" s="147"/>
    </row>
    <row r="1839" spans="1:10">
      <c r="A1839" s="147">
        <v>135</v>
      </c>
      <c r="B1839" s="148" t="s">
        <v>2422</v>
      </c>
      <c r="C1839" s="147"/>
      <c r="D1839" s="147" t="s">
        <v>2423</v>
      </c>
      <c r="E1839" s="147"/>
      <c r="F1839" s="147">
        <v>2000</v>
      </c>
      <c r="G1839" s="147"/>
      <c r="H1839" s="147"/>
      <c r="I1839" s="147"/>
      <c r="J1839" s="147"/>
    </row>
    <row r="1840" spans="1:10">
      <c r="A1840" s="147">
        <v>136</v>
      </c>
      <c r="B1840" s="148" t="s">
        <v>2424</v>
      </c>
      <c r="C1840" s="147"/>
      <c r="D1840" s="147" t="s">
        <v>15</v>
      </c>
      <c r="E1840" s="147"/>
      <c r="F1840" s="147">
        <v>30</v>
      </c>
      <c r="G1840" s="147"/>
      <c r="H1840" s="147"/>
      <c r="I1840" s="147"/>
      <c r="J1840" s="147"/>
    </row>
    <row r="1841" spans="1:10">
      <c r="A1841" s="147">
        <v>137</v>
      </c>
      <c r="B1841" s="148" t="s">
        <v>2425</v>
      </c>
      <c r="C1841" s="147"/>
      <c r="D1841" s="147" t="s">
        <v>15</v>
      </c>
      <c r="E1841" s="147"/>
      <c r="F1841" s="147">
        <v>50</v>
      </c>
      <c r="G1841" s="147"/>
      <c r="H1841" s="147"/>
      <c r="I1841" s="147"/>
      <c r="J1841" s="147"/>
    </row>
    <row r="1842" spans="1:10">
      <c r="A1842" s="147">
        <v>138</v>
      </c>
      <c r="B1842" s="148" t="s">
        <v>2426</v>
      </c>
      <c r="C1842" s="147"/>
      <c r="D1842" s="147" t="s">
        <v>15</v>
      </c>
      <c r="E1842" s="147"/>
      <c r="F1842" s="147">
        <v>150</v>
      </c>
      <c r="G1842" s="147"/>
      <c r="H1842" s="147"/>
      <c r="I1842" s="147"/>
      <c r="J1842" s="147"/>
    </row>
    <row r="1843" spans="1:10">
      <c r="A1843" s="147">
        <v>139</v>
      </c>
      <c r="B1843" s="148" t="s">
        <v>2427</v>
      </c>
      <c r="C1843" s="147"/>
      <c r="D1843" s="147" t="s">
        <v>15</v>
      </c>
      <c r="E1843" s="147"/>
      <c r="F1843" s="147">
        <v>150</v>
      </c>
      <c r="G1843" s="147"/>
      <c r="H1843" s="147"/>
      <c r="I1843" s="147"/>
      <c r="J1843" s="147"/>
    </row>
    <row r="1844" spans="1:10">
      <c r="A1844" s="147">
        <v>140</v>
      </c>
      <c r="B1844" s="148" t="s">
        <v>2428</v>
      </c>
      <c r="C1844" s="147" t="s">
        <v>2429</v>
      </c>
      <c r="D1844" s="147" t="s">
        <v>15</v>
      </c>
      <c r="E1844" s="147"/>
      <c r="F1844" s="147">
        <v>500</v>
      </c>
      <c r="G1844" s="147"/>
      <c r="H1844" s="147"/>
      <c r="I1844" s="147"/>
      <c r="J1844" s="147"/>
    </row>
    <row r="1845" spans="1:10">
      <c r="A1845" s="147">
        <v>141</v>
      </c>
      <c r="B1845" s="148" t="s">
        <v>2430</v>
      </c>
      <c r="C1845" s="147" t="s">
        <v>2431</v>
      </c>
      <c r="D1845" s="147" t="s">
        <v>142</v>
      </c>
      <c r="E1845" s="147"/>
      <c r="F1845" s="147">
        <v>500</v>
      </c>
      <c r="G1845" s="147"/>
      <c r="H1845" s="147"/>
      <c r="I1845" s="147"/>
      <c r="J1845" s="147"/>
    </row>
    <row r="1846" spans="1:10">
      <c r="A1846" s="147">
        <v>142</v>
      </c>
      <c r="B1846" s="148" t="s">
        <v>2428</v>
      </c>
      <c r="C1846" s="147" t="s">
        <v>2432</v>
      </c>
      <c r="D1846" s="147" t="s">
        <v>15</v>
      </c>
      <c r="E1846" s="147"/>
      <c r="F1846" s="147">
        <v>1000</v>
      </c>
      <c r="G1846" s="147"/>
      <c r="H1846" s="147"/>
      <c r="I1846" s="147"/>
      <c r="J1846" s="147"/>
    </row>
    <row r="1847" spans="1:10">
      <c r="A1847" s="147">
        <v>143</v>
      </c>
      <c r="B1847" s="155" t="s">
        <v>2433</v>
      </c>
      <c r="C1847" s="229" t="s">
        <v>2434</v>
      </c>
      <c r="D1847" s="171" t="s">
        <v>15</v>
      </c>
      <c r="E1847" s="235"/>
      <c r="F1847" s="155">
        <v>18</v>
      </c>
      <c r="G1847" s="236"/>
      <c r="H1847" s="236"/>
      <c r="I1847" s="236"/>
      <c r="J1847" s="236"/>
    </row>
    <row r="1848" spans="1:10">
      <c r="A1848" s="147">
        <v>144</v>
      </c>
      <c r="B1848" s="155" t="s">
        <v>2435</v>
      </c>
      <c r="C1848" s="229" t="s">
        <v>2436</v>
      </c>
      <c r="D1848" s="171" t="s">
        <v>15</v>
      </c>
      <c r="E1848" s="235"/>
      <c r="F1848" s="155">
        <v>16</v>
      </c>
      <c r="G1848" s="236"/>
      <c r="H1848" s="171"/>
      <c r="I1848" s="171"/>
      <c r="J1848" s="171"/>
    </row>
    <row r="1849" spans="1:10">
      <c r="A1849" s="147">
        <v>145</v>
      </c>
      <c r="B1849" s="237" t="s">
        <v>2437</v>
      </c>
      <c r="C1849" s="181" t="s">
        <v>2438</v>
      </c>
      <c r="D1849" s="181" t="s">
        <v>35</v>
      </c>
      <c r="E1849" s="181"/>
      <c r="F1849" s="147">
        <v>100</v>
      </c>
      <c r="G1849" s="147"/>
      <c r="H1849" s="147"/>
      <c r="I1849" s="147"/>
      <c r="J1849" s="147"/>
    </row>
    <row r="1850" spans="1:10">
      <c r="A1850" s="147">
        <v>146</v>
      </c>
      <c r="B1850" s="237" t="s">
        <v>2439</v>
      </c>
      <c r="C1850" s="181" t="s">
        <v>2440</v>
      </c>
      <c r="D1850" s="181" t="s">
        <v>15</v>
      </c>
      <c r="E1850" s="181"/>
      <c r="F1850" s="147">
        <v>40</v>
      </c>
      <c r="G1850" s="147"/>
      <c r="H1850" s="147">
        <v>40</v>
      </c>
      <c r="I1850" s="147"/>
      <c r="J1850" s="147"/>
    </row>
    <row r="1851" spans="1:10">
      <c r="A1851" s="241" t="s">
        <v>2441</v>
      </c>
      <c r="B1851" s="242"/>
      <c r="C1851" s="242"/>
      <c r="D1851" s="242"/>
      <c r="E1851" s="242"/>
      <c r="F1851" s="242"/>
      <c r="G1851" s="242"/>
      <c r="H1851" s="242"/>
      <c r="I1851" s="242"/>
      <c r="J1851" s="242"/>
    </row>
    <row r="1852" spans="1:10" ht="178.5">
      <c r="A1852" s="171">
        <v>147</v>
      </c>
      <c r="B1852" s="148" t="s">
        <v>2442</v>
      </c>
      <c r="C1852" s="196" t="s">
        <v>2443</v>
      </c>
      <c r="D1852" s="194" t="s">
        <v>1467</v>
      </c>
      <c r="E1852" s="194"/>
      <c r="F1852" s="155">
        <v>3</v>
      </c>
      <c r="G1852" s="155">
        <v>0</v>
      </c>
      <c r="H1852" s="155">
        <v>3</v>
      </c>
      <c r="I1852" s="155">
        <v>0</v>
      </c>
      <c r="J1852" s="155">
        <v>0</v>
      </c>
    </row>
    <row r="1853" spans="1:10">
      <c r="A1853" s="171">
        <v>148</v>
      </c>
      <c r="B1853" s="148" t="s">
        <v>2444</v>
      </c>
      <c r="C1853" s="155" t="s">
        <v>2445</v>
      </c>
      <c r="D1853" s="155" t="s">
        <v>15</v>
      </c>
      <c r="E1853" s="155"/>
      <c r="F1853" s="155">
        <v>12</v>
      </c>
      <c r="G1853" s="155">
        <v>0</v>
      </c>
      <c r="H1853" s="155">
        <v>12</v>
      </c>
      <c r="I1853" s="155">
        <v>0</v>
      </c>
      <c r="J1853" s="155">
        <v>0</v>
      </c>
    </row>
    <row r="1854" spans="1:10">
      <c r="A1854" s="171">
        <v>149</v>
      </c>
      <c r="B1854" s="148" t="s">
        <v>2446</v>
      </c>
      <c r="C1854" s="147" t="s">
        <v>2447</v>
      </c>
      <c r="D1854" s="132" t="s">
        <v>15</v>
      </c>
      <c r="E1854" s="169"/>
      <c r="F1854" s="169">
        <v>2</v>
      </c>
      <c r="G1854" s="155">
        <v>0</v>
      </c>
      <c r="H1854" s="169">
        <v>0</v>
      </c>
      <c r="I1854" s="169">
        <v>2</v>
      </c>
      <c r="J1854" s="169">
        <v>0</v>
      </c>
    </row>
    <row r="1855" spans="1:10" ht="140.25">
      <c r="A1855" s="171">
        <v>150</v>
      </c>
      <c r="B1855" s="148" t="s">
        <v>2448</v>
      </c>
      <c r="C1855" s="155" t="s">
        <v>2449</v>
      </c>
      <c r="D1855" s="155" t="s">
        <v>15</v>
      </c>
      <c r="E1855" s="155"/>
      <c r="F1855" s="155">
        <v>1</v>
      </c>
      <c r="G1855" s="155">
        <v>0</v>
      </c>
      <c r="H1855" s="155">
        <v>0</v>
      </c>
      <c r="I1855" s="155">
        <v>1</v>
      </c>
      <c r="J1855" s="155">
        <v>0</v>
      </c>
    </row>
    <row r="1856" spans="1:10">
      <c r="A1856" s="171">
        <v>151</v>
      </c>
      <c r="B1856" s="148" t="s">
        <v>2450</v>
      </c>
      <c r="C1856" s="155" t="s">
        <v>2451</v>
      </c>
      <c r="D1856" s="155" t="s">
        <v>15</v>
      </c>
      <c r="E1856" s="155"/>
      <c r="F1856" s="155"/>
      <c r="G1856" s="155">
        <v>1</v>
      </c>
      <c r="H1856" s="155"/>
      <c r="I1856" s="155"/>
      <c r="J1856" s="155"/>
    </row>
    <row r="1857" spans="1:10" ht="76.5">
      <c r="A1857" s="171">
        <v>152</v>
      </c>
      <c r="B1857" s="148" t="s">
        <v>2452</v>
      </c>
      <c r="C1857" s="147" t="s">
        <v>2453</v>
      </c>
      <c r="D1857" s="169" t="s">
        <v>15</v>
      </c>
      <c r="E1857" s="169"/>
      <c r="F1857" s="169">
        <v>2</v>
      </c>
      <c r="G1857" s="155">
        <v>0</v>
      </c>
      <c r="H1857" s="169">
        <v>0</v>
      </c>
      <c r="I1857" s="169">
        <v>2</v>
      </c>
      <c r="J1857" s="169">
        <v>0</v>
      </c>
    </row>
    <row r="1858" spans="1:10">
      <c r="A1858" s="171">
        <v>153</v>
      </c>
      <c r="B1858" s="148" t="s">
        <v>2454</v>
      </c>
      <c r="C1858" s="147"/>
      <c r="D1858" s="169" t="s">
        <v>15</v>
      </c>
      <c r="E1858" s="169"/>
      <c r="F1858" s="169">
        <v>4</v>
      </c>
      <c r="G1858" s="155">
        <v>0</v>
      </c>
      <c r="H1858" s="169">
        <v>0</v>
      </c>
      <c r="I1858" s="169">
        <v>2</v>
      </c>
      <c r="J1858" s="169">
        <v>0</v>
      </c>
    </row>
    <row r="1859" spans="1:10" ht="153">
      <c r="A1859" s="171">
        <v>154</v>
      </c>
      <c r="B1859" s="148" t="s">
        <v>2455</v>
      </c>
      <c r="C1859" s="197" t="s">
        <v>2456</v>
      </c>
      <c r="D1859" s="195" t="s">
        <v>2457</v>
      </c>
      <c r="E1859" s="194"/>
      <c r="F1859" s="194">
        <v>3</v>
      </c>
      <c r="G1859" s="155">
        <v>0</v>
      </c>
      <c r="H1859" s="198">
        <v>1</v>
      </c>
      <c r="I1859" s="198">
        <v>1</v>
      </c>
      <c r="J1859" s="198">
        <v>1</v>
      </c>
    </row>
    <row r="1860" spans="1:10" ht="89.25">
      <c r="A1860" s="171">
        <v>155</v>
      </c>
      <c r="B1860" s="148" t="s">
        <v>2458</v>
      </c>
      <c r="C1860" s="155" t="s">
        <v>2459</v>
      </c>
      <c r="D1860" s="155" t="s">
        <v>15</v>
      </c>
      <c r="E1860" s="155"/>
      <c r="F1860" s="155">
        <v>1</v>
      </c>
      <c r="G1860" s="155">
        <v>0</v>
      </c>
      <c r="H1860" s="155">
        <v>1</v>
      </c>
      <c r="I1860" s="155">
        <v>0</v>
      </c>
      <c r="J1860" s="155">
        <v>0</v>
      </c>
    </row>
  </sheetData>
  <protectedRanges>
    <protectedRange algorithmName="SHA-512" hashValue="L1F7cJgFvLyBibC8/d6nzP9dJQOjlNQumnLB7V8yfeKJ+uSHmnTEtPYImlfO5U/bTaz5gv9LT4ljLBXEMR0rdA==" saltValue="AH++yL/tBRRGYC9S8CqDKw==" spinCount="100000" sqref="B104:B105" name="Диапазон2_2"/>
    <protectedRange algorithmName="SHA-512" hashValue="L1F7cJgFvLyBibC8/d6nzP9dJQOjlNQumnLB7V8yfeKJ+uSHmnTEtPYImlfO5U/bTaz5gv9LT4ljLBXEMR0rdA==" saltValue="AH++yL/tBRRGYC9S8CqDKw==" spinCount="100000" sqref="I216 I206 B380:C384 E378:E384 C206:F206 C216:F216 I227 D378:D386 C227:F229 I229 I377 C247:F247 I247 C377:F377 I273 C273:F273 C284:F284 I284 C378:C379 I297 C367:F367 C297:F297 C311:F311 I311 I340 C340:F340 C344:F344 I344 I367 I351 C351:F351 C364:F364 I364 C365:E366 C230:E246 C248:E272 C274:E283 C285:E291 C298:E310 C341:E343 C345:E350 C352:E363 C207:E215 C312:E321 B322:E339 D292:E296 C217:E226 C368:E376 A206:B287 B288:B291 A288:A296 A297:B314 B315:B321 A315:A339 A340:B379 A380:A386" name="Диапазон2"/>
    <protectedRange algorithmName="SHA-512" hashValue="L1F7cJgFvLyBibC8/d6nzP9dJQOjlNQumnLB7V8yfeKJ+uSHmnTEtPYImlfO5U/bTaz5gv9LT4ljLBXEMR0rdA==" saltValue="AH++yL/tBRRGYC9S8CqDKw==" spinCount="100000" sqref="F217:J226" name="Диапазон2_1_1"/>
  </protectedRanges>
  <mergeCells count="97">
    <mergeCell ref="G1:I1"/>
    <mergeCell ref="G2:I2"/>
    <mergeCell ref="G3:I3"/>
    <mergeCell ref="G4:I4"/>
    <mergeCell ref="A6:I6"/>
    <mergeCell ref="A8:J8"/>
    <mergeCell ref="A41:J41"/>
    <mergeCell ref="A45:J45"/>
    <mergeCell ref="A53:J53"/>
    <mergeCell ref="A284:J284"/>
    <mergeCell ref="A247:J247"/>
    <mergeCell ref="A273:J273"/>
    <mergeCell ref="A171:J171"/>
    <mergeCell ref="A181:J181"/>
    <mergeCell ref="A190:J190"/>
    <mergeCell ref="A194:J194"/>
    <mergeCell ref="A129:J129"/>
    <mergeCell ref="A170:J170"/>
    <mergeCell ref="A100:J100"/>
    <mergeCell ref="A387:J387"/>
    <mergeCell ref="A198:J198"/>
    <mergeCell ref="A205:J205"/>
    <mergeCell ref="A206:J206"/>
    <mergeCell ref="A216:J216"/>
    <mergeCell ref="A227:J227"/>
    <mergeCell ref="A229:J229"/>
    <mergeCell ref="A297:J297"/>
    <mergeCell ref="A311:J311"/>
    <mergeCell ref="A340:J340"/>
    <mergeCell ref="A344:J344"/>
    <mergeCell ref="A351:J351"/>
    <mergeCell ref="A364:J364"/>
    <mergeCell ref="A367:J367"/>
    <mergeCell ref="A377:J377"/>
    <mergeCell ref="A506:J506"/>
    <mergeCell ref="A533:J533"/>
    <mergeCell ref="A396:J396"/>
    <mergeCell ref="C464:C466"/>
    <mergeCell ref="D464:D466"/>
    <mergeCell ref="A478:J478"/>
    <mergeCell ref="A483:J483"/>
    <mergeCell ref="A499:J499"/>
    <mergeCell ref="A535:J535"/>
    <mergeCell ref="A544:J544"/>
    <mergeCell ref="A550:J550"/>
    <mergeCell ref="A507:J507"/>
    <mergeCell ref="A515:J515"/>
    <mergeCell ref="A518:J518"/>
    <mergeCell ref="A526:J526"/>
    <mergeCell ref="A872:J872"/>
    <mergeCell ref="A994:J994"/>
    <mergeCell ref="A626:J626"/>
    <mergeCell ref="A551:J551"/>
    <mergeCell ref="A593:J593"/>
    <mergeCell ref="A601:J601"/>
    <mergeCell ref="A608:J608"/>
    <mergeCell ref="A627:J627"/>
    <mergeCell ref="A633:J633"/>
    <mergeCell ref="A641:J641"/>
    <mergeCell ref="A654:J654"/>
    <mergeCell ref="A821:J821"/>
    <mergeCell ref="A1239:J1239"/>
    <mergeCell ref="A1241:J1241"/>
    <mergeCell ref="A1247:J1247"/>
    <mergeCell ref="A1043:J1043"/>
    <mergeCell ref="A1122:J1122"/>
    <mergeCell ref="A1142:J1142"/>
    <mergeCell ref="A1184:J1184"/>
    <mergeCell ref="A1214:J1214"/>
    <mergeCell ref="A1284:J1284"/>
    <mergeCell ref="A1323:J1323"/>
    <mergeCell ref="A1341:J1341"/>
    <mergeCell ref="A1347:J1347"/>
    <mergeCell ref="A1277:J1277"/>
    <mergeCell ref="A1283:J1283"/>
    <mergeCell ref="A1599:J1599"/>
    <mergeCell ref="A1600:J1600"/>
    <mergeCell ref="A1604:J1604"/>
    <mergeCell ref="A1623:J1623"/>
    <mergeCell ref="A1371:J1371"/>
    <mergeCell ref="A1405:J1405"/>
    <mergeCell ref="A1438:J1438"/>
    <mergeCell ref="A1580:J1580"/>
    <mergeCell ref="A1588:J1588"/>
    <mergeCell ref="A1658:J1658"/>
    <mergeCell ref="A1679:J1679"/>
    <mergeCell ref="A1680:J1680"/>
    <mergeCell ref="A1631:J1631"/>
    <mergeCell ref="A1632:J1632"/>
    <mergeCell ref="A1638:J1638"/>
    <mergeCell ref="A1640:J1640"/>
    <mergeCell ref="A1820:J1820"/>
    <mergeCell ref="A1851:J1851"/>
    <mergeCell ref="A1728:J1728"/>
    <mergeCell ref="A1781:J1781"/>
    <mergeCell ref="A1700:J1700"/>
    <mergeCell ref="A1701:J1701"/>
  </mergeCells>
  <conditionalFormatting sqref="B104:B105">
    <cfRule type="duplicateValues" dxfId="13" priority="33"/>
  </conditionalFormatting>
  <conditionalFormatting sqref="G228:I228 H298:H310 H345:H350 G207:J213 G214 G215:H215 G230:H231 G232:J246 G248:J272 G274:J283 G285:J291 G312:H312 G313:J339 G352:J363 G365:J366 H378:H380 G381:J386 G217:J226 G368:J376 H292:J296">
    <cfRule type="cellIs" dxfId="0" priority="32" operator="lessThan">
      <formula>0</formula>
    </cfRule>
  </conditionalFormatting>
  <conditionalFormatting sqref="C378:C386 C368:C376 C365:C366 C352:C363 C345:C350 C341:C343 C312:C339 C298:C310 C285:C291 C274:C283 C248:C272 C228 C217:C226 C207:C215 C230:C246">
    <cfRule type="duplicateValues" dxfId="12" priority="49"/>
  </conditionalFormatting>
  <conditionalFormatting sqref="J215">
    <cfRule type="cellIs" dxfId="11" priority="12" operator="lessThan">
      <formula>0</formula>
    </cfRule>
  </conditionalFormatting>
  <conditionalFormatting sqref="H214:J214">
    <cfRule type="cellIs" dxfId="10" priority="15" operator="lessThan">
      <formula>0</formula>
    </cfRule>
  </conditionalFormatting>
  <conditionalFormatting sqref="I215">
    <cfRule type="cellIs" dxfId="9" priority="14" operator="lessThan">
      <formula>0</formula>
    </cfRule>
  </conditionalFormatting>
  <conditionalFormatting sqref="F552:F564 F568:F592 F594:F600">
    <cfRule type="cellIs" dxfId="8" priority="11" operator="notEqual">
      <formula>#REF!-$E552</formula>
    </cfRule>
  </conditionalFormatting>
  <conditionalFormatting sqref="C292:C296">
    <cfRule type="duplicateValues" dxfId="7" priority="8"/>
  </conditionalFormatting>
  <conditionalFormatting sqref="G292:G296">
    <cfRule type="cellIs" dxfId="6" priority="6" operator="lessThan">
      <formula>0</formula>
    </cfRule>
  </conditionalFormatting>
  <conditionalFormatting sqref="G341:H343">
    <cfRule type="cellIs" dxfId="5" priority="5" operator="lessThan">
      <formula>0</formula>
    </cfRule>
  </conditionalFormatting>
  <conditionalFormatting sqref="G345:G350">
    <cfRule type="cellIs" dxfId="4" priority="4" operator="lessThan">
      <formula>0</formula>
    </cfRule>
  </conditionalFormatting>
  <conditionalFormatting sqref="G378:G380">
    <cfRule type="cellIs" dxfId="3" priority="3" operator="lessThan">
      <formula>0</formula>
    </cfRule>
  </conditionalFormatting>
  <conditionalFormatting sqref="G298:G302 G304:G308 G310">
    <cfRule type="cellIs" dxfId="2" priority="2" operator="lessThan">
      <formula>0</formula>
    </cfRule>
  </conditionalFormatting>
  <conditionalFormatting sqref="G303 G309">
    <cfRule type="cellIs" dxfId="1" priority="1" operator="lessThan">
      <formula>0</formula>
    </cfRule>
  </conditionalFormatting>
  <hyperlinks>
    <hyperlink ref="C450" r:id="rId1" xr:uid="{A09E97D7-E061-4642-ACEA-EAE8C9A303A5}"/>
    <hyperlink ref="C455" r:id="rId2" xr:uid="{7A78DE51-F540-4BE3-B180-B512009799DE}"/>
    <hyperlink ref="C458" r:id="rId3" display=" АИР112М2 – трехфазный асинхронный электродвигатель 7,5 кВт 3000 об/мин общепромышленного назначения с короткозамкнутым ротором. Мощность 7,5 кВт Частота вращения поля статора 3000 об/мин Скорость вращения вала 2895 оборотов Тип Асинхронный Напряжение питания Трехфазное, 220/380, 380/660 вольт Монтажное исполнение -комбинированное;" xr:uid="{30EC7CE2-7D06-4903-8419-0AEA45E7E68B}"/>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Юсуббеков Сухроб Рустамбек угли</dc:creator>
  <cp:lastModifiedBy>Юсуббеков Сухроб Рустамбек угли</cp:lastModifiedBy>
  <dcterms:created xsi:type="dcterms:W3CDTF">2015-06-05T18:19:34Z</dcterms:created>
  <dcterms:modified xsi:type="dcterms:W3CDTF">2025-12-24T11:49:18Z</dcterms:modified>
</cp:coreProperties>
</file>