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пак\годовая\"/>
    </mc:Choice>
  </mc:AlternateContent>
  <xr:revisionPtr revIDLastSave="0" documentId="13_ncr:1_{C90275C8-8D40-4FF3-A88E-67A8A3B22A03}" xr6:coauthVersionLast="47" xr6:coauthVersionMax="47" xr10:uidLastSave="{00000000-0000-0000-0000-000000000000}"/>
  <bookViews>
    <workbookView xWindow="-120" yWindow="-120" windowWidth="38640" windowHeight="21240" tabRatio="906" activeTab="1" xr2:uid="{00000000-000D-0000-FFFF-FFFF00000000}"/>
  </bookViews>
  <sheets>
    <sheet name="Общий свод" sheetId="50" r:id="rId1"/>
    <sheet name="Энергетика" sheetId="36" r:id="rId2"/>
    <sheet name="транспорт" sheetId="39" r:id="rId3"/>
    <sheet name="ГСМ" sheetId="48" r:id="rId4"/>
    <sheet name="строительство" sheetId="44" r:id="rId5"/>
    <sheet name="ММ ва ТХ" sheetId="37" r:id="rId6"/>
    <sheet name="Горный отд." sheetId="38" r:id="rId7"/>
    <sheet name="Геология" sheetId="41" r:id="rId8"/>
    <sheet name="Геофизика" sheetId="42" r:id="rId9"/>
    <sheet name="ПТО" sheetId="43" r:id="rId10"/>
    <sheet name="механика" sheetId="45" r:id="rId11"/>
    <sheet name="металлопрокат" sheetId="46" r:id="rId12"/>
    <sheet name="оргтехника" sheetId="47" r:id="rId13"/>
    <sheet name="Буровые инструменты ССК" sheetId="49" r:id="rId14"/>
  </sheets>
  <definedNames>
    <definedName name="_xlnm._FilterDatabase" localSheetId="10" hidden="1">механика!$A$1:$J$698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8" i="49" l="1"/>
  <c r="H228" i="49"/>
  <c r="G228" i="49"/>
  <c r="F228" i="49"/>
  <c r="I227" i="49"/>
  <c r="H227" i="49"/>
  <c r="G227" i="49"/>
  <c r="F227" i="49"/>
  <c r="I226" i="49"/>
  <c r="H226" i="49"/>
  <c r="G226" i="49"/>
  <c r="F226" i="49"/>
  <c r="I225" i="49"/>
  <c r="H225" i="49"/>
  <c r="G225" i="49"/>
  <c r="F225" i="49"/>
  <c r="I224" i="49"/>
  <c r="H224" i="49"/>
  <c r="G224" i="49"/>
  <c r="F224" i="49"/>
  <c r="I223" i="49"/>
  <c r="H223" i="49"/>
  <c r="G223" i="49"/>
  <c r="F223" i="49"/>
  <c r="I222" i="49"/>
  <c r="H222" i="49"/>
  <c r="G222" i="49"/>
  <c r="F222" i="49"/>
  <c r="I221" i="49"/>
  <c r="H221" i="49"/>
  <c r="G221" i="49"/>
  <c r="F221" i="49"/>
  <c r="I220" i="49"/>
  <c r="H220" i="49"/>
  <c r="G220" i="49"/>
  <c r="F220" i="49"/>
  <c r="I219" i="49"/>
  <c r="H219" i="49"/>
  <c r="G219" i="49"/>
  <c r="F219" i="49"/>
  <c r="I218" i="49"/>
  <c r="H218" i="49"/>
  <c r="G218" i="49"/>
  <c r="F218" i="49"/>
  <c r="I217" i="49"/>
  <c r="H217" i="49"/>
  <c r="G217" i="49"/>
  <c r="F217" i="49"/>
  <c r="I216" i="49"/>
  <c r="H216" i="49"/>
  <c r="G216" i="49"/>
  <c r="F216" i="49"/>
  <c r="I215" i="49"/>
  <c r="H215" i="49"/>
  <c r="G215" i="49"/>
  <c r="F215" i="49"/>
  <c r="I214" i="49"/>
  <c r="H214" i="49"/>
  <c r="G214" i="49"/>
  <c r="F214" i="49"/>
  <c r="I213" i="49"/>
  <c r="H213" i="49"/>
  <c r="G213" i="49"/>
  <c r="F213" i="49"/>
  <c r="I212" i="49"/>
  <c r="H212" i="49"/>
  <c r="G212" i="49"/>
  <c r="F212" i="49"/>
  <c r="I211" i="49"/>
  <c r="H211" i="49"/>
  <c r="G211" i="49"/>
  <c r="F211" i="49"/>
  <c r="I206" i="49"/>
  <c r="H206" i="49"/>
  <c r="G206" i="49"/>
  <c r="F206" i="49"/>
  <c r="I205" i="49"/>
  <c r="H205" i="49"/>
  <c r="G205" i="49"/>
  <c r="F205" i="49"/>
  <c r="I204" i="49"/>
  <c r="H204" i="49"/>
  <c r="G204" i="49"/>
  <c r="F204" i="49"/>
  <c r="I203" i="49"/>
  <c r="H203" i="49"/>
  <c r="G203" i="49"/>
  <c r="F203" i="49"/>
  <c r="I202" i="49"/>
  <c r="H202" i="49"/>
  <c r="G202" i="49"/>
  <c r="F202" i="49"/>
  <c r="I201" i="49"/>
  <c r="H201" i="49"/>
  <c r="G201" i="49"/>
  <c r="F201" i="49"/>
  <c r="I200" i="49"/>
  <c r="H200" i="49"/>
  <c r="G200" i="49"/>
  <c r="F200" i="49"/>
  <c r="I199" i="49"/>
  <c r="H199" i="49"/>
  <c r="G199" i="49"/>
  <c r="F199" i="49"/>
  <c r="I198" i="49"/>
  <c r="H198" i="49"/>
  <c r="G198" i="49"/>
  <c r="F198" i="49"/>
  <c r="I197" i="49"/>
  <c r="H197" i="49"/>
  <c r="G197" i="49"/>
  <c r="F197" i="49"/>
  <c r="I196" i="49"/>
  <c r="H196" i="49"/>
  <c r="G196" i="49"/>
  <c r="F196" i="49"/>
  <c r="I195" i="49"/>
  <c r="H195" i="49"/>
  <c r="G195" i="49"/>
  <c r="F195" i="49"/>
  <c r="I194" i="49"/>
  <c r="H194" i="49"/>
  <c r="G194" i="49"/>
  <c r="F194" i="49"/>
  <c r="I193" i="49"/>
  <c r="H193" i="49"/>
  <c r="G193" i="49"/>
  <c r="F193" i="49"/>
  <c r="I192" i="49"/>
  <c r="H192" i="49"/>
  <c r="G192" i="49"/>
  <c r="F192" i="49"/>
  <c r="G190" i="49"/>
  <c r="F190" i="49"/>
  <c r="G189" i="49"/>
  <c r="F189" i="49"/>
  <c r="G188" i="49"/>
  <c r="F188" i="49"/>
  <c r="G187" i="49"/>
  <c r="F187" i="49"/>
  <c r="G186" i="49"/>
  <c r="F186" i="49"/>
  <c r="I184" i="49"/>
  <c r="H184" i="49"/>
  <c r="G184" i="49"/>
  <c r="F184" i="49"/>
  <c r="I183" i="49"/>
  <c r="H183" i="49"/>
  <c r="G183" i="49"/>
  <c r="F183" i="49"/>
  <c r="I182" i="49"/>
  <c r="H182" i="49"/>
  <c r="G182" i="49"/>
  <c r="F182" i="49"/>
  <c r="I181" i="49"/>
  <c r="H181" i="49"/>
  <c r="G181" i="49"/>
  <c r="F181" i="49"/>
  <c r="I180" i="49"/>
  <c r="H180" i="49"/>
  <c r="G180" i="49"/>
  <c r="F180" i="49"/>
  <c r="I179" i="49"/>
  <c r="H179" i="49"/>
  <c r="G179" i="49"/>
  <c r="F179" i="49"/>
  <c r="I178" i="49"/>
  <c r="H178" i="49"/>
  <c r="G178" i="49"/>
  <c r="F178" i="49"/>
  <c r="I177" i="49"/>
  <c r="H177" i="49"/>
  <c r="G177" i="49"/>
  <c r="F177" i="49"/>
  <c r="I176" i="49"/>
  <c r="H176" i="49"/>
  <c r="G176" i="49"/>
  <c r="F176" i="49"/>
  <c r="I175" i="49"/>
  <c r="H175" i="49"/>
  <c r="G175" i="49"/>
  <c r="F175" i="49"/>
  <c r="I174" i="49"/>
  <c r="H174" i="49"/>
  <c r="G174" i="49"/>
  <c r="F174" i="49"/>
  <c r="I173" i="49"/>
  <c r="H173" i="49"/>
  <c r="G173" i="49"/>
  <c r="F173" i="49"/>
  <c r="I172" i="49"/>
  <c r="H172" i="49"/>
  <c r="G172" i="49"/>
  <c r="F172" i="49"/>
  <c r="I171" i="49"/>
  <c r="H171" i="49"/>
  <c r="G171" i="49"/>
  <c r="F171" i="49"/>
  <c r="I170" i="49"/>
  <c r="H170" i="49"/>
  <c r="G170" i="49"/>
  <c r="F170" i="49"/>
  <c r="I169" i="49"/>
  <c r="H169" i="49"/>
  <c r="G169" i="49"/>
  <c r="F169" i="49"/>
  <c r="I145" i="49"/>
  <c r="H145" i="49"/>
  <c r="G145" i="49"/>
  <c r="F145" i="49"/>
  <c r="I144" i="49"/>
  <c r="H144" i="49"/>
  <c r="G144" i="49"/>
  <c r="F144" i="49"/>
  <c r="I143" i="49"/>
  <c r="H143" i="49"/>
  <c r="G143" i="49"/>
  <c r="F143" i="49"/>
  <c r="I142" i="49"/>
  <c r="H142" i="49"/>
  <c r="G142" i="49"/>
  <c r="F142" i="49"/>
  <c r="I141" i="49"/>
  <c r="H141" i="49"/>
  <c r="G141" i="49"/>
  <c r="F141" i="49"/>
  <c r="I140" i="49"/>
  <c r="H140" i="49"/>
  <c r="G140" i="49"/>
  <c r="F140" i="49"/>
  <c r="I139" i="49"/>
  <c r="H139" i="49"/>
  <c r="G139" i="49"/>
  <c r="F139" i="49"/>
  <c r="I138" i="49"/>
  <c r="H138" i="49"/>
  <c r="G138" i="49"/>
  <c r="F138" i="49"/>
  <c r="I137" i="49"/>
  <c r="H137" i="49"/>
  <c r="G137" i="49"/>
  <c r="F137" i="49"/>
  <c r="I136" i="49"/>
  <c r="H136" i="49"/>
  <c r="G136" i="49"/>
  <c r="F136" i="49"/>
  <c r="I135" i="49"/>
  <c r="H135" i="49"/>
  <c r="G135" i="49"/>
  <c r="F135" i="49"/>
  <c r="I134" i="49"/>
  <c r="H134" i="49"/>
  <c r="G134" i="49"/>
  <c r="F134" i="49"/>
  <c r="I133" i="49"/>
  <c r="H133" i="49"/>
  <c r="G133" i="49"/>
  <c r="F133" i="49"/>
  <c r="I132" i="49"/>
  <c r="H132" i="49"/>
  <c r="G132" i="49"/>
  <c r="F132" i="49"/>
  <c r="I131" i="49"/>
  <c r="H131" i="49"/>
  <c r="G131" i="49"/>
  <c r="F131" i="49"/>
  <c r="I130" i="49"/>
  <c r="H130" i="49"/>
  <c r="G130" i="49"/>
  <c r="F130" i="49"/>
  <c r="I129" i="49"/>
  <c r="H129" i="49"/>
  <c r="G129" i="49"/>
  <c r="F129" i="49"/>
  <c r="I128" i="49"/>
  <c r="H128" i="49"/>
  <c r="G128" i="49"/>
  <c r="F128" i="49"/>
  <c r="I127" i="49"/>
  <c r="H127" i="49"/>
  <c r="G127" i="49"/>
  <c r="F127" i="49"/>
  <c r="I126" i="49"/>
  <c r="H126" i="49"/>
  <c r="G126" i="49"/>
  <c r="F126" i="49"/>
  <c r="I125" i="49"/>
  <c r="H125" i="49"/>
  <c r="G125" i="49"/>
  <c r="F125" i="49"/>
  <c r="I124" i="49"/>
  <c r="H124" i="49"/>
  <c r="G124" i="49"/>
  <c r="F124" i="49"/>
  <c r="I123" i="49"/>
  <c r="H123" i="49"/>
  <c r="G123" i="49"/>
  <c r="F123" i="49"/>
  <c r="I122" i="49"/>
  <c r="H122" i="49"/>
  <c r="G122" i="49"/>
  <c r="F122" i="49"/>
  <c r="I121" i="49"/>
  <c r="H121" i="49"/>
  <c r="G121" i="49"/>
  <c r="F121" i="49"/>
  <c r="I120" i="49"/>
  <c r="H120" i="49"/>
  <c r="G120" i="49"/>
  <c r="F120" i="49"/>
  <c r="I119" i="49"/>
  <c r="H119" i="49"/>
  <c r="G119" i="49"/>
  <c r="F119" i="49"/>
  <c r="I118" i="49"/>
  <c r="H118" i="49"/>
  <c r="G118" i="49"/>
  <c r="F118" i="49"/>
  <c r="I117" i="49"/>
  <c r="H117" i="49"/>
  <c r="G117" i="49"/>
  <c r="F117" i="49"/>
  <c r="I93" i="49"/>
  <c r="H93" i="49"/>
  <c r="G93" i="49"/>
  <c r="F93" i="49"/>
  <c r="I92" i="49"/>
  <c r="H92" i="49"/>
  <c r="G92" i="49"/>
  <c r="F92" i="49"/>
  <c r="I91" i="49"/>
  <c r="H91" i="49"/>
  <c r="G91" i="49"/>
  <c r="F91" i="49"/>
  <c r="I90" i="49"/>
  <c r="H90" i="49"/>
  <c r="G90" i="49"/>
  <c r="F90" i="49"/>
  <c r="I89" i="49"/>
  <c r="H89" i="49"/>
  <c r="G89" i="49"/>
  <c r="F89" i="49"/>
  <c r="I88" i="49"/>
  <c r="H88" i="49"/>
  <c r="G88" i="49"/>
  <c r="F88" i="49"/>
  <c r="I87" i="49"/>
  <c r="H87" i="49"/>
  <c r="G87" i="49"/>
  <c r="F87" i="49"/>
  <c r="I86" i="49"/>
  <c r="H86" i="49"/>
  <c r="G86" i="49"/>
  <c r="F86" i="49"/>
  <c r="I85" i="49"/>
  <c r="H85" i="49"/>
  <c r="G85" i="49"/>
  <c r="F85" i="49"/>
  <c r="I84" i="49"/>
  <c r="H84" i="49"/>
  <c r="G84" i="49"/>
  <c r="F84" i="49"/>
  <c r="I83" i="49"/>
  <c r="H83" i="49"/>
  <c r="G83" i="49"/>
  <c r="F83" i="49"/>
  <c r="I82" i="49"/>
  <c r="H82" i="49"/>
  <c r="G82" i="49"/>
  <c r="F82" i="49"/>
  <c r="I80" i="49"/>
  <c r="H80" i="49"/>
  <c r="G80" i="49"/>
  <c r="F80" i="49"/>
  <c r="I79" i="49"/>
  <c r="H79" i="49"/>
  <c r="G79" i="49"/>
  <c r="F79" i="49"/>
  <c r="I78" i="49"/>
  <c r="H78" i="49"/>
  <c r="G78" i="49"/>
  <c r="F78" i="49"/>
  <c r="I77" i="49"/>
  <c r="H77" i="49"/>
  <c r="G77" i="49"/>
  <c r="F77" i="49"/>
  <c r="I76" i="49"/>
  <c r="H76" i="49"/>
  <c r="G76" i="49"/>
  <c r="F76" i="49"/>
  <c r="I75" i="49"/>
  <c r="H75" i="49"/>
  <c r="G75" i="49"/>
  <c r="F75" i="49"/>
  <c r="I74" i="49"/>
  <c r="H74" i="49"/>
  <c r="G74" i="49"/>
  <c r="F74" i="49"/>
  <c r="I73" i="49"/>
  <c r="H73" i="49"/>
  <c r="G73" i="49"/>
  <c r="F73" i="49"/>
  <c r="I72" i="49"/>
  <c r="H72" i="49"/>
  <c r="G72" i="49"/>
  <c r="F72" i="49"/>
  <c r="I71" i="49"/>
  <c r="H71" i="49"/>
  <c r="G71" i="49"/>
  <c r="F71" i="49"/>
  <c r="I70" i="49"/>
  <c r="H70" i="49"/>
  <c r="G70" i="49"/>
  <c r="F70" i="49"/>
  <c r="I69" i="49"/>
  <c r="H69" i="49"/>
  <c r="G69" i="49"/>
  <c r="F69" i="49"/>
  <c r="I68" i="49"/>
  <c r="H68" i="49"/>
  <c r="G68" i="49"/>
  <c r="F68" i="49"/>
  <c r="I66" i="49"/>
  <c r="H66" i="49"/>
  <c r="G66" i="49"/>
  <c r="F66" i="49"/>
  <c r="I65" i="49"/>
  <c r="H65" i="49"/>
  <c r="G65" i="49"/>
  <c r="F65" i="49"/>
  <c r="I64" i="49"/>
  <c r="H64" i="49"/>
  <c r="G64" i="49"/>
  <c r="F64" i="49"/>
  <c r="I63" i="49"/>
  <c r="H63" i="49"/>
  <c r="G63" i="49"/>
  <c r="F63" i="49"/>
  <c r="I62" i="49"/>
  <c r="H62" i="49"/>
  <c r="G62" i="49"/>
  <c r="F62" i="49"/>
  <c r="I60" i="49"/>
  <c r="H60" i="49"/>
  <c r="G60" i="49"/>
  <c r="F60" i="49"/>
  <c r="I59" i="49"/>
  <c r="H59" i="49"/>
  <c r="G59" i="49"/>
  <c r="F59" i="49"/>
  <c r="I58" i="49"/>
  <c r="H58" i="49"/>
  <c r="G58" i="49"/>
  <c r="F58" i="49"/>
  <c r="I57" i="49"/>
  <c r="H57" i="49"/>
  <c r="G57" i="49"/>
  <c r="F57" i="49"/>
  <c r="I56" i="49"/>
  <c r="H56" i="49"/>
  <c r="G56" i="49"/>
  <c r="F56" i="49"/>
  <c r="I55" i="49"/>
  <c r="H55" i="49"/>
  <c r="G55" i="49"/>
  <c r="F55" i="49"/>
  <c r="I54" i="49"/>
  <c r="H54" i="49"/>
  <c r="G54" i="49"/>
  <c r="F54" i="49"/>
  <c r="I53" i="49"/>
  <c r="H53" i="49"/>
  <c r="G53" i="49"/>
  <c r="F53" i="49"/>
  <c r="I52" i="49"/>
  <c r="H52" i="49"/>
  <c r="G52" i="49"/>
  <c r="F52" i="49"/>
  <c r="I49" i="49"/>
  <c r="H49" i="49"/>
  <c r="G49" i="49"/>
  <c r="F49" i="49"/>
  <c r="I48" i="49"/>
  <c r="H48" i="49"/>
  <c r="G48" i="49"/>
  <c r="F48" i="49"/>
  <c r="I47" i="49"/>
  <c r="H47" i="49"/>
  <c r="G47" i="49"/>
  <c r="F47" i="49"/>
  <c r="I46" i="49"/>
  <c r="H46" i="49"/>
  <c r="G46" i="49"/>
  <c r="F46" i="49"/>
  <c r="I45" i="49"/>
  <c r="H45" i="49"/>
  <c r="G45" i="49"/>
  <c r="F45" i="49"/>
  <c r="I44" i="49"/>
  <c r="H44" i="49"/>
  <c r="G44" i="49"/>
  <c r="F44" i="49"/>
  <c r="I43" i="49"/>
  <c r="H43" i="49"/>
  <c r="G43" i="49"/>
  <c r="F43" i="49"/>
  <c r="I42" i="49"/>
  <c r="H42" i="49"/>
  <c r="G42" i="49"/>
  <c r="F42" i="49"/>
  <c r="I41" i="49"/>
  <c r="H41" i="49"/>
  <c r="G41" i="49"/>
  <c r="F41" i="49"/>
  <c r="I40" i="49"/>
  <c r="H40" i="49"/>
  <c r="G40" i="49"/>
  <c r="F40" i="49"/>
  <c r="I39" i="49"/>
  <c r="H39" i="49"/>
  <c r="G39" i="49"/>
  <c r="F39" i="49"/>
  <c r="I38" i="49"/>
  <c r="H38" i="49"/>
  <c r="G38" i="49"/>
  <c r="F38" i="49"/>
  <c r="I37" i="49"/>
  <c r="H37" i="49"/>
  <c r="G37" i="49"/>
  <c r="F37" i="49"/>
  <c r="I36" i="49"/>
  <c r="H36" i="49"/>
  <c r="G36" i="49"/>
  <c r="F36" i="49"/>
  <c r="I35" i="49"/>
  <c r="H35" i="49"/>
  <c r="G35" i="49"/>
  <c r="F35" i="49"/>
  <c r="I34" i="49"/>
  <c r="H34" i="49"/>
  <c r="G34" i="49"/>
  <c r="F34" i="49"/>
  <c r="I33" i="49"/>
  <c r="H33" i="49"/>
  <c r="G33" i="49"/>
  <c r="F33" i="49"/>
  <c r="I32" i="49"/>
  <c r="H32" i="49"/>
  <c r="G32" i="49"/>
  <c r="F32" i="49"/>
  <c r="I31" i="49"/>
  <c r="H31" i="49"/>
  <c r="G31" i="49"/>
  <c r="F31" i="49"/>
  <c r="I30" i="49"/>
  <c r="H30" i="49"/>
  <c r="G30" i="49"/>
  <c r="F30" i="49"/>
  <c r="I29" i="49"/>
  <c r="H29" i="49"/>
  <c r="G29" i="49"/>
  <c r="F29" i="49"/>
  <c r="I28" i="49"/>
  <c r="H28" i="49"/>
  <c r="G28" i="49"/>
  <c r="F28" i="49"/>
  <c r="I27" i="49"/>
  <c r="H27" i="49"/>
  <c r="G27" i="49"/>
  <c r="F27" i="49"/>
  <c r="I26" i="49"/>
  <c r="H26" i="49"/>
  <c r="G26" i="49"/>
  <c r="F26" i="49"/>
  <c r="I25" i="49"/>
  <c r="H25" i="49"/>
  <c r="G25" i="49"/>
  <c r="F25" i="49"/>
  <c r="I24" i="49"/>
  <c r="H24" i="49"/>
  <c r="G24" i="49"/>
  <c r="F24" i="49"/>
  <c r="I23" i="49"/>
  <c r="H23" i="49"/>
  <c r="G23" i="49"/>
  <c r="F23" i="49"/>
  <c r="I15" i="49"/>
  <c r="H15" i="49"/>
  <c r="G15" i="49"/>
  <c r="F15" i="49"/>
  <c r="I14" i="49"/>
  <c r="H14" i="49"/>
  <c r="G14" i="49"/>
  <c r="F14" i="49"/>
  <c r="I13" i="49"/>
  <c r="H13" i="49"/>
  <c r="G13" i="49"/>
  <c r="F13" i="49"/>
  <c r="I12" i="49"/>
  <c r="H12" i="49"/>
  <c r="G12" i="49"/>
  <c r="F12" i="49"/>
  <c r="I11" i="49"/>
  <c r="H11" i="49"/>
  <c r="G11" i="49"/>
  <c r="F11" i="49"/>
  <c r="I10" i="49"/>
  <c r="H10" i="49"/>
  <c r="G10" i="49"/>
  <c r="F10" i="49"/>
  <c r="I9" i="49"/>
  <c r="H9" i="49"/>
  <c r="G9" i="49"/>
  <c r="F9" i="49"/>
  <c r="I8" i="49"/>
  <c r="H8" i="49"/>
  <c r="G8" i="49"/>
  <c r="F8" i="49"/>
  <c r="I7" i="49"/>
  <c r="H7" i="49"/>
  <c r="G7" i="49"/>
  <c r="F7" i="49"/>
  <c r="I6" i="49"/>
  <c r="H6" i="49"/>
  <c r="G6" i="49"/>
  <c r="F6" i="49"/>
  <c r="I5" i="49"/>
  <c r="H5" i="49"/>
  <c r="G5" i="49"/>
  <c r="F5" i="49"/>
  <c r="I4" i="49"/>
  <c r="H4" i="49"/>
  <c r="G4" i="49"/>
  <c r="F4" i="49"/>
  <c r="D129" i="47" l="1"/>
  <c r="D128" i="47"/>
  <c r="D127" i="47"/>
  <c r="D126" i="47"/>
  <c r="D125" i="47"/>
  <c r="D124" i="47"/>
  <c r="D123" i="47"/>
  <c r="D122" i="47"/>
  <c r="D121" i="47"/>
  <c r="D120" i="47"/>
  <c r="D119" i="47"/>
  <c r="D118" i="47"/>
  <c r="D117" i="47"/>
  <c r="D116" i="47"/>
  <c r="D115" i="47"/>
  <c r="D114" i="47"/>
  <c r="D113" i="47"/>
  <c r="D112" i="47"/>
  <c r="D111" i="47"/>
  <c r="D110" i="47"/>
  <c r="D109" i="47"/>
  <c r="D108" i="47"/>
  <c r="D107" i="47"/>
  <c r="D106" i="47"/>
  <c r="D105" i="47"/>
  <c r="D104" i="47"/>
  <c r="D103" i="47"/>
  <c r="D102" i="47"/>
  <c r="D101" i="47"/>
  <c r="D100" i="47"/>
  <c r="D99" i="47"/>
  <c r="D98" i="47"/>
  <c r="D97" i="47"/>
  <c r="D96" i="47"/>
  <c r="D95" i="47"/>
  <c r="D94" i="47"/>
  <c r="D93" i="47"/>
  <c r="D92" i="47"/>
  <c r="D91" i="47"/>
  <c r="D90" i="47"/>
  <c r="D89" i="47"/>
  <c r="D88" i="47"/>
  <c r="D87" i="47"/>
  <c r="D86" i="47"/>
  <c r="D85" i="47"/>
  <c r="D84" i="47"/>
  <c r="D83" i="47"/>
  <c r="D82" i="47"/>
  <c r="D81" i="47"/>
  <c r="D80" i="47"/>
  <c r="D79" i="47"/>
  <c r="D78" i="47"/>
  <c r="D77" i="47"/>
  <c r="D76" i="47"/>
  <c r="D75" i="47"/>
  <c r="D74" i="47"/>
  <c r="D73" i="47"/>
  <c r="D72" i="47"/>
  <c r="D71" i="47"/>
  <c r="D70" i="47"/>
  <c r="D69" i="47"/>
  <c r="D68" i="47"/>
  <c r="D67" i="47"/>
  <c r="D66" i="47"/>
  <c r="D65" i="47"/>
  <c r="D64" i="47"/>
  <c r="D63" i="47"/>
  <c r="D62" i="47"/>
  <c r="D61" i="47"/>
  <c r="D60" i="47"/>
  <c r="D59" i="47"/>
  <c r="D58" i="47"/>
  <c r="D57" i="47"/>
  <c r="D56" i="47"/>
  <c r="D55" i="47"/>
  <c r="D54" i="47"/>
  <c r="D53" i="47"/>
  <c r="D52" i="47"/>
  <c r="D51" i="47"/>
  <c r="D50" i="47"/>
  <c r="D49" i="47"/>
  <c r="D48" i="47"/>
  <c r="D47" i="47"/>
  <c r="D46" i="47"/>
  <c r="D45" i="47"/>
  <c r="D44" i="47"/>
  <c r="D43" i="47"/>
  <c r="D42" i="47"/>
  <c r="D41" i="47"/>
  <c r="D40" i="47"/>
  <c r="D39" i="47"/>
  <c r="D38" i="47"/>
  <c r="D37" i="47"/>
  <c r="D36" i="47"/>
  <c r="D35" i="47"/>
  <c r="D34" i="47"/>
  <c r="D33" i="47"/>
  <c r="D32" i="47"/>
  <c r="D31" i="47"/>
  <c r="D30" i="47"/>
  <c r="D29" i="47"/>
  <c r="D28" i="47"/>
  <c r="D27" i="47"/>
  <c r="D26" i="47"/>
  <c r="D25" i="47"/>
  <c r="D24" i="47"/>
  <c r="D23" i="47"/>
  <c r="D22" i="47"/>
  <c r="D21" i="47"/>
  <c r="D20" i="47"/>
  <c r="D19" i="47"/>
  <c r="D18" i="47"/>
  <c r="D17" i="47"/>
  <c r="D16" i="47"/>
  <c r="D15" i="47"/>
  <c r="D14" i="47"/>
  <c r="D13" i="47"/>
  <c r="D12" i="47"/>
  <c r="D11" i="47"/>
  <c r="D10" i="47"/>
  <c r="D9" i="47"/>
  <c r="D8" i="47"/>
  <c r="D7" i="47"/>
  <c r="D6" i="47"/>
  <c r="D5" i="47"/>
  <c r="D4" i="47"/>
  <c r="D41" i="45" l="1"/>
  <c r="D40" i="45"/>
  <c r="D39" i="45"/>
  <c r="D38" i="45"/>
  <c r="D37" i="45"/>
  <c r="D36" i="45"/>
  <c r="D35" i="45"/>
  <c r="D34" i="45"/>
  <c r="D33" i="45"/>
  <c r="D32" i="45"/>
  <c r="D31" i="45"/>
  <c r="D25" i="45"/>
  <c r="D22" i="45"/>
  <c r="D21" i="45"/>
  <c r="D20" i="45"/>
  <c r="D19" i="45"/>
  <c r="D18" i="45"/>
  <c r="D17" i="45"/>
  <c r="D16" i="45"/>
  <c r="D15" i="45"/>
  <c r="D10" i="45"/>
  <c r="D9" i="45"/>
  <c r="D7" i="45"/>
  <c r="D54" i="38" l="1"/>
  <c r="J174" i="41"/>
  <c r="I174" i="41"/>
  <c r="H174" i="41"/>
  <c r="G174" i="41"/>
  <c r="J173" i="41"/>
  <c r="I173" i="41"/>
  <c r="H173" i="41"/>
  <c r="G173" i="41"/>
  <c r="J171" i="41"/>
  <c r="I171" i="41"/>
  <c r="H171" i="41"/>
  <c r="G171" i="41"/>
  <c r="J170" i="41"/>
  <c r="I170" i="41"/>
  <c r="H170" i="41"/>
  <c r="G170" i="41"/>
  <c r="J169" i="41"/>
  <c r="I169" i="41"/>
  <c r="H169" i="41"/>
  <c r="G169" i="41"/>
  <c r="J168" i="41"/>
  <c r="I168" i="41"/>
  <c r="H168" i="41"/>
  <c r="G168" i="41"/>
  <c r="J167" i="41"/>
  <c r="I167" i="41"/>
  <c r="H167" i="41"/>
  <c r="G167" i="41"/>
  <c r="J166" i="41"/>
  <c r="I166" i="41"/>
  <c r="H166" i="41"/>
  <c r="G166" i="41"/>
  <c r="J165" i="41"/>
  <c r="I165" i="41"/>
  <c r="H165" i="41"/>
  <c r="G165" i="41"/>
  <c r="J164" i="41"/>
  <c r="I164" i="41"/>
  <c r="H164" i="41"/>
  <c r="G164" i="41"/>
  <c r="J163" i="41"/>
  <c r="I163" i="41"/>
  <c r="H163" i="41"/>
  <c r="G163" i="41"/>
  <c r="J162" i="41"/>
  <c r="I162" i="41"/>
  <c r="H162" i="41"/>
  <c r="G162" i="41"/>
  <c r="J161" i="41"/>
  <c r="I161" i="41"/>
  <c r="H161" i="41"/>
  <c r="G161" i="41"/>
  <c r="J160" i="41"/>
  <c r="I160" i="41"/>
  <c r="H160" i="41"/>
  <c r="G160" i="41"/>
  <c r="J159" i="41"/>
  <c r="I159" i="41"/>
  <c r="H159" i="41"/>
  <c r="G159" i="41"/>
  <c r="J158" i="41"/>
  <c r="I158" i="41"/>
  <c r="H158" i="41"/>
  <c r="G158" i="41"/>
  <c r="J157" i="41"/>
  <c r="I157" i="41"/>
  <c r="H157" i="41"/>
  <c r="G157" i="41"/>
  <c r="J156" i="41"/>
  <c r="I156" i="41"/>
  <c r="H156" i="41"/>
  <c r="G156" i="41"/>
  <c r="J155" i="41"/>
  <c r="I155" i="41"/>
  <c r="H155" i="41"/>
  <c r="G155" i="41"/>
  <c r="J154" i="41"/>
  <c r="I154" i="41"/>
  <c r="H154" i="41"/>
  <c r="G154" i="41"/>
  <c r="J153" i="41"/>
  <c r="I153" i="41"/>
  <c r="H153" i="41"/>
  <c r="G153" i="41"/>
  <c r="J152" i="41"/>
  <c r="I152" i="41"/>
  <c r="H152" i="41"/>
  <c r="G152" i="41"/>
  <c r="J151" i="41"/>
  <c r="I151" i="41"/>
  <c r="H151" i="41"/>
  <c r="G151" i="41"/>
  <c r="J150" i="41"/>
  <c r="I150" i="41"/>
  <c r="H150" i="41"/>
  <c r="G150" i="41"/>
  <c r="J149" i="41"/>
  <c r="I149" i="41"/>
  <c r="H149" i="41"/>
  <c r="G149" i="41"/>
  <c r="J122" i="41"/>
  <c r="I122" i="41"/>
  <c r="H122" i="41"/>
  <c r="G122" i="41"/>
  <c r="J121" i="41"/>
  <c r="I121" i="41"/>
  <c r="H121" i="41"/>
  <c r="G121" i="41"/>
  <c r="J120" i="41"/>
  <c r="I120" i="41"/>
  <c r="H120" i="41"/>
  <c r="G120" i="41"/>
  <c r="J119" i="41"/>
  <c r="I119" i="41"/>
  <c r="H119" i="41"/>
  <c r="G119" i="41"/>
  <c r="J118" i="41"/>
  <c r="I118" i="41"/>
  <c r="H118" i="41"/>
  <c r="G118" i="41"/>
  <c r="J117" i="41"/>
  <c r="I117" i="41"/>
  <c r="H117" i="41"/>
  <c r="G117" i="41"/>
  <c r="J116" i="41"/>
  <c r="I116" i="41"/>
  <c r="H116" i="41"/>
  <c r="G116" i="41"/>
  <c r="J115" i="41"/>
  <c r="I115" i="41"/>
  <c r="H115" i="41"/>
  <c r="G115" i="41"/>
  <c r="J114" i="41"/>
  <c r="I114" i="41"/>
  <c r="H114" i="41"/>
  <c r="G114" i="41"/>
  <c r="J113" i="41"/>
  <c r="I113" i="41"/>
  <c r="H113" i="41"/>
  <c r="G113" i="41"/>
  <c r="J112" i="41"/>
  <c r="I112" i="41"/>
  <c r="H112" i="41"/>
  <c r="G112" i="41"/>
  <c r="J111" i="41"/>
  <c r="I111" i="41"/>
  <c r="H111" i="41"/>
  <c r="G111" i="41"/>
  <c r="J110" i="41"/>
  <c r="I110" i="41"/>
  <c r="H110" i="41"/>
  <c r="G110" i="41"/>
  <c r="J109" i="41"/>
  <c r="I109" i="41"/>
  <c r="H109" i="41"/>
  <c r="G109" i="41"/>
  <c r="J108" i="41"/>
  <c r="I108" i="41"/>
  <c r="H108" i="41"/>
  <c r="G108" i="41"/>
  <c r="J107" i="41"/>
  <c r="I107" i="41"/>
  <c r="H107" i="41"/>
  <c r="G107" i="41"/>
  <c r="J106" i="41"/>
  <c r="I106" i="41"/>
  <c r="H106" i="41"/>
  <c r="G106" i="41"/>
  <c r="J105" i="41"/>
  <c r="I105" i="41"/>
  <c r="H105" i="41"/>
  <c r="G105" i="41"/>
  <c r="J104" i="41"/>
  <c r="I104" i="41"/>
  <c r="H104" i="41"/>
  <c r="G104" i="41"/>
  <c r="J102" i="41"/>
  <c r="I102" i="41"/>
  <c r="H102" i="41"/>
  <c r="G102" i="41"/>
  <c r="J97" i="41"/>
  <c r="I97" i="41"/>
  <c r="H97" i="41"/>
  <c r="G97" i="41"/>
  <c r="J95" i="41"/>
  <c r="I95" i="41"/>
  <c r="H95" i="41"/>
  <c r="G95" i="41"/>
  <c r="J94" i="41"/>
  <c r="J92" i="41"/>
  <c r="I92" i="41"/>
  <c r="H92" i="41"/>
  <c r="G92" i="41"/>
  <c r="J89" i="41"/>
  <c r="I89" i="41"/>
  <c r="H89" i="41"/>
  <c r="G89" i="41"/>
  <c r="J88" i="41"/>
  <c r="I88" i="41"/>
  <c r="H88" i="41"/>
  <c r="G88" i="41"/>
  <c r="J87" i="41"/>
  <c r="I87" i="41"/>
  <c r="H87" i="41"/>
  <c r="G87" i="41"/>
  <c r="J86" i="41"/>
  <c r="I86" i="41"/>
  <c r="H86" i="41"/>
  <c r="G86" i="41"/>
  <c r="J85" i="41"/>
  <c r="I85" i="41"/>
  <c r="H85" i="41"/>
  <c r="G85" i="41"/>
  <c r="J84" i="41"/>
  <c r="I84" i="41"/>
  <c r="H84" i="41"/>
  <c r="G84" i="41"/>
  <c r="J83" i="41"/>
  <c r="I83" i="41"/>
  <c r="H83" i="41"/>
  <c r="G83" i="41"/>
  <c r="J82" i="41"/>
  <c r="I82" i="41"/>
  <c r="H82" i="41"/>
  <c r="G82" i="41"/>
  <c r="J81" i="41"/>
  <c r="I81" i="41"/>
  <c r="H81" i="41"/>
  <c r="G81" i="41"/>
  <c r="J80" i="41"/>
  <c r="I80" i="41"/>
  <c r="H80" i="41"/>
  <c r="G80" i="41"/>
  <c r="J79" i="41"/>
  <c r="I79" i="41"/>
  <c r="H79" i="41"/>
  <c r="G79" i="41"/>
  <c r="J78" i="41"/>
  <c r="I78" i="41"/>
  <c r="H78" i="41"/>
  <c r="G78" i="41"/>
  <c r="J77" i="41"/>
  <c r="I77" i="41"/>
  <c r="H77" i="41"/>
  <c r="G77" i="41"/>
  <c r="J76" i="41"/>
  <c r="I76" i="41"/>
  <c r="H76" i="41"/>
  <c r="G76" i="41"/>
  <c r="J75" i="41"/>
  <c r="I75" i="41"/>
  <c r="H75" i="41"/>
  <c r="G75" i="41"/>
  <c r="J74" i="41"/>
  <c r="I74" i="41"/>
  <c r="H74" i="41"/>
  <c r="G74" i="41"/>
  <c r="J73" i="41"/>
  <c r="I73" i="41"/>
  <c r="H73" i="41"/>
  <c r="G73" i="41"/>
  <c r="J72" i="41"/>
  <c r="I72" i="41"/>
  <c r="H72" i="41"/>
  <c r="G72" i="41"/>
  <c r="J71" i="41"/>
  <c r="I71" i="41"/>
  <c r="H71" i="41"/>
  <c r="G71" i="41"/>
  <c r="J70" i="41"/>
  <c r="I70" i="41"/>
  <c r="H70" i="41"/>
  <c r="G70" i="41"/>
  <c r="J69" i="41"/>
  <c r="I69" i="41"/>
  <c r="H69" i="41"/>
  <c r="G69" i="41"/>
  <c r="J68" i="41"/>
  <c r="I68" i="41"/>
  <c r="H68" i="41"/>
  <c r="G68" i="41"/>
  <c r="J67" i="41"/>
  <c r="I67" i="41"/>
  <c r="H67" i="41"/>
  <c r="G67" i="41"/>
  <c r="J66" i="41"/>
  <c r="I66" i="41"/>
  <c r="H66" i="41"/>
  <c r="G66" i="41"/>
  <c r="J65" i="41"/>
  <c r="I65" i="41"/>
  <c r="H65" i="41"/>
  <c r="G65" i="41"/>
  <c r="J64" i="41"/>
  <c r="I64" i="41"/>
  <c r="H64" i="41"/>
  <c r="G64" i="41"/>
  <c r="J63" i="41"/>
  <c r="I63" i="41"/>
  <c r="H63" i="41"/>
  <c r="G63" i="41"/>
  <c r="J62" i="41"/>
  <c r="I62" i="41"/>
  <c r="H62" i="41"/>
  <c r="G62" i="41"/>
  <c r="J61" i="41"/>
  <c r="I61" i="41"/>
  <c r="H61" i="41"/>
  <c r="G61" i="41"/>
  <c r="J59" i="41"/>
  <c r="I59" i="41"/>
  <c r="H59" i="41"/>
  <c r="G59" i="41"/>
  <c r="J58" i="41"/>
  <c r="I58" i="41"/>
  <c r="H58" i="41"/>
  <c r="G58" i="41"/>
  <c r="J57" i="41"/>
  <c r="I57" i="41"/>
  <c r="H57" i="41"/>
  <c r="G57" i="41"/>
  <c r="J56" i="41"/>
  <c r="I56" i="41"/>
  <c r="H56" i="41"/>
  <c r="G56" i="41"/>
  <c r="J55" i="41"/>
  <c r="I55" i="41"/>
  <c r="H55" i="41"/>
  <c r="G55" i="41"/>
  <c r="J54" i="41"/>
  <c r="I54" i="41"/>
  <c r="H54" i="41"/>
  <c r="G54" i="41"/>
  <c r="J53" i="41"/>
  <c r="I53" i="41"/>
  <c r="H53" i="41"/>
  <c r="G53" i="41"/>
  <c r="J52" i="41"/>
  <c r="I52" i="41"/>
  <c r="H52" i="41"/>
  <c r="G52" i="41"/>
  <c r="J51" i="41"/>
  <c r="I51" i="41"/>
  <c r="H51" i="41"/>
  <c r="G51" i="41"/>
  <c r="J50" i="41"/>
  <c r="I50" i="41"/>
  <c r="H50" i="41"/>
  <c r="G50" i="41"/>
  <c r="J49" i="41"/>
  <c r="I49" i="41"/>
  <c r="H49" i="41"/>
  <c r="G49" i="41"/>
  <c r="J48" i="41"/>
  <c r="I48" i="41"/>
  <c r="H48" i="41"/>
  <c r="G48" i="41"/>
  <c r="J47" i="41"/>
  <c r="I47" i="41"/>
  <c r="H47" i="41"/>
  <c r="G47" i="41"/>
  <c r="J46" i="41"/>
  <c r="I46" i="41"/>
  <c r="H46" i="41"/>
  <c r="G46" i="41"/>
  <c r="J45" i="41"/>
  <c r="I45" i="41"/>
  <c r="H45" i="41"/>
  <c r="G45" i="41"/>
  <c r="J44" i="41"/>
  <c r="I44" i="41"/>
  <c r="H44" i="41"/>
  <c r="G44" i="41"/>
  <c r="J43" i="41"/>
  <c r="I43" i="41"/>
  <c r="H43" i="41"/>
  <c r="G43" i="41"/>
  <c r="J42" i="41"/>
  <c r="I42" i="41"/>
  <c r="H42" i="41"/>
  <c r="G42" i="41"/>
  <c r="J41" i="41"/>
  <c r="I41" i="41"/>
  <c r="H41" i="41"/>
  <c r="G41" i="41"/>
  <c r="J40" i="41"/>
  <c r="I40" i="41"/>
  <c r="H40" i="41"/>
  <c r="G40" i="41"/>
  <c r="J39" i="41"/>
  <c r="I39" i="41"/>
  <c r="H39" i="41"/>
  <c r="G39" i="41"/>
  <c r="J38" i="41"/>
  <c r="I38" i="41"/>
  <c r="H38" i="41"/>
  <c r="G38" i="41"/>
  <c r="J37" i="41"/>
  <c r="I37" i="41"/>
  <c r="H37" i="41"/>
  <c r="G37" i="41"/>
  <c r="J36" i="41"/>
  <c r="I36" i="41"/>
  <c r="H36" i="41"/>
  <c r="G36" i="41"/>
  <c r="J34" i="41"/>
  <c r="I34" i="41"/>
  <c r="H34" i="41"/>
  <c r="G34" i="41"/>
  <c r="J33" i="41"/>
  <c r="I33" i="41"/>
  <c r="H33" i="41"/>
  <c r="G33" i="41"/>
  <c r="J32" i="41"/>
  <c r="I32" i="41"/>
  <c r="H32" i="41"/>
  <c r="G32" i="41"/>
  <c r="J28" i="41"/>
  <c r="I28" i="41"/>
  <c r="H28" i="41"/>
  <c r="G28" i="41"/>
  <c r="J27" i="41"/>
  <c r="I27" i="41"/>
  <c r="H27" i="41"/>
  <c r="G27" i="41"/>
  <c r="J26" i="41"/>
  <c r="I26" i="41"/>
  <c r="H26" i="41"/>
  <c r="G26" i="41"/>
  <c r="J23" i="41"/>
  <c r="I23" i="41"/>
  <c r="H23" i="41"/>
  <c r="G23" i="41"/>
  <c r="J21" i="41"/>
  <c r="I21" i="41"/>
  <c r="H21" i="41"/>
  <c r="G21" i="41"/>
  <c r="J20" i="41"/>
  <c r="I20" i="41"/>
  <c r="H20" i="41"/>
  <c r="G20" i="41"/>
  <c r="J19" i="41"/>
  <c r="I19" i="41"/>
  <c r="H19" i="41"/>
  <c r="G19" i="41"/>
  <c r="J18" i="41"/>
  <c r="I18" i="41"/>
  <c r="H18" i="41"/>
  <c r="G18" i="41"/>
  <c r="J17" i="41"/>
  <c r="I17" i="41"/>
  <c r="H17" i="41"/>
  <c r="G17" i="41"/>
  <c r="J16" i="41"/>
  <c r="I16" i="41"/>
  <c r="H16" i="41"/>
  <c r="G16" i="41"/>
  <c r="J15" i="41"/>
  <c r="I15" i="41"/>
  <c r="H15" i="41"/>
  <c r="G15" i="41"/>
  <c r="J12" i="41"/>
  <c r="I12" i="41"/>
  <c r="H12" i="41"/>
  <c r="G12" i="41"/>
  <c r="I11" i="41"/>
  <c r="G11" i="41"/>
  <c r="J9" i="41"/>
  <c r="I9" i="41"/>
  <c r="H9" i="41"/>
  <c r="G9" i="41"/>
  <c r="J7" i="41"/>
  <c r="I7" i="41"/>
  <c r="J6" i="41"/>
  <c r="I6" i="41"/>
  <c r="J5" i="41"/>
  <c r="I5" i="41"/>
  <c r="J4" i="41"/>
  <c r="I4" i="41"/>
  <c r="H48" i="43"/>
  <c r="G48" i="43"/>
  <c r="G5" i="43"/>
  <c r="H5" i="43"/>
  <c r="I5" i="43"/>
  <c r="J5" i="43"/>
  <c r="G6" i="43"/>
  <c r="H6" i="43"/>
  <c r="I6" i="43"/>
  <c r="J6" i="43"/>
  <c r="G7" i="43"/>
  <c r="H7" i="43"/>
  <c r="I7" i="43"/>
  <c r="J7" i="43"/>
  <c r="G8" i="43"/>
  <c r="H8" i="43"/>
  <c r="I8" i="43"/>
  <c r="J8" i="43"/>
  <c r="G9" i="43"/>
  <c r="H9" i="43"/>
  <c r="I9" i="43"/>
  <c r="J9" i="43"/>
  <c r="G10" i="43"/>
  <c r="H10" i="43"/>
  <c r="I10" i="43"/>
  <c r="J10" i="43"/>
  <c r="G11" i="43"/>
  <c r="H11" i="43"/>
  <c r="I11" i="43"/>
  <c r="J11" i="43"/>
  <c r="G12" i="43"/>
  <c r="H12" i="43"/>
  <c r="I12" i="43"/>
  <c r="J12" i="43"/>
  <c r="G13" i="43"/>
  <c r="H13" i="43"/>
  <c r="I13" i="43"/>
  <c r="J13" i="43"/>
  <c r="G14" i="43"/>
  <c r="H14" i="43"/>
  <c r="I14" i="43"/>
  <c r="J14" i="43"/>
  <c r="G15" i="43"/>
  <c r="H15" i="43"/>
  <c r="I15" i="43"/>
  <c r="J15" i="43"/>
  <c r="G16" i="43"/>
  <c r="H16" i="43"/>
  <c r="I16" i="43"/>
  <c r="J16" i="43"/>
  <c r="G17" i="43"/>
  <c r="H17" i="43"/>
  <c r="I17" i="43"/>
  <c r="J17" i="43"/>
  <c r="G18" i="43"/>
  <c r="H18" i="43"/>
  <c r="I18" i="43"/>
  <c r="J18" i="43"/>
  <c r="G19" i="43"/>
  <c r="H19" i="43"/>
  <c r="I19" i="43"/>
  <c r="J19" i="43"/>
  <c r="G20" i="43"/>
  <c r="H20" i="43"/>
  <c r="I20" i="43"/>
  <c r="J20" i="43"/>
  <c r="G21" i="43"/>
  <c r="H21" i="43"/>
  <c r="I21" i="43"/>
  <c r="J21" i="43"/>
  <c r="G22" i="43"/>
  <c r="H22" i="43"/>
  <c r="I22" i="43"/>
  <c r="J22" i="43"/>
  <c r="G23" i="43"/>
  <c r="H23" i="43"/>
  <c r="I23" i="43"/>
  <c r="J23" i="43"/>
  <c r="G24" i="43"/>
  <c r="H24" i="43"/>
  <c r="I24" i="43"/>
  <c r="J24" i="43"/>
  <c r="G25" i="43"/>
  <c r="H25" i="43"/>
  <c r="I25" i="43"/>
  <c r="J25" i="43"/>
  <c r="G26" i="43"/>
  <c r="H26" i="43"/>
  <c r="I26" i="43"/>
  <c r="J26" i="43"/>
  <c r="G27" i="43"/>
  <c r="H27" i="43"/>
  <c r="I27" i="43"/>
  <c r="J27" i="43"/>
  <c r="J4" i="43"/>
  <c r="I4" i="43"/>
  <c r="H4" i="43"/>
  <c r="G4" i="43"/>
  <c r="D14" i="39" l="1"/>
  <c r="D43" i="39"/>
  <c r="D44" i="39"/>
  <c r="D45" i="39"/>
  <c r="D46" i="39"/>
  <c r="D47" i="39"/>
  <c r="D48" i="39"/>
  <c r="D49" i="39"/>
  <c r="D50" i="39"/>
  <c r="D51" i="39"/>
  <c r="D52" i="39"/>
  <c r="D53" i="39"/>
  <c r="D42" i="39"/>
  <c r="D5" i="39"/>
  <c r="D6" i="39"/>
  <c r="D7" i="39"/>
  <c r="D8" i="39"/>
  <c r="D9" i="39"/>
  <c r="D10" i="39"/>
  <c r="D11" i="39"/>
  <c r="D12" i="39"/>
  <c r="D13"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 i="39"/>
  <c r="J61" i="43"/>
  <c r="I61" i="43"/>
  <c r="H61" i="43"/>
  <c r="J60" i="43"/>
  <c r="I60" i="43"/>
  <c r="J58" i="43"/>
  <c r="I58" i="43"/>
  <c r="H58" i="43"/>
  <c r="G58" i="43"/>
  <c r="J57" i="43"/>
  <c r="I57" i="43"/>
  <c r="H57" i="43"/>
  <c r="J56" i="43"/>
  <c r="I56" i="43"/>
  <c r="H56" i="43"/>
  <c r="G56" i="43"/>
  <c r="J55" i="43"/>
  <c r="I55" i="43"/>
  <c r="H55" i="43"/>
  <c r="G55" i="43"/>
  <c r="J54" i="43"/>
  <c r="I54" i="43"/>
  <c r="J53" i="43"/>
  <c r="I53" i="43"/>
  <c r="H53" i="43"/>
  <c r="G53" i="43"/>
  <c r="J52" i="43"/>
  <c r="I52" i="43"/>
  <c r="H52" i="43"/>
  <c r="G52" i="43"/>
  <c r="J51" i="43"/>
  <c r="I51" i="43"/>
  <c r="J50" i="43"/>
  <c r="I50" i="43"/>
  <c r="H50" i="43"/>
  <c r="G50" i="43"/>
  <c r="J49" i="43"/>
  <c r="I49" i="43"/>
  <c r="H49" i="43"/>
  <c r="G49" i="43"/>
  <c r="J48" i="43"/>
  <c r="I48" i="43"/>
  <c r="J47" i="43"/>
  <c r="I47" i="43"/>
  <c r="J45" i="43"/>
  <c r="I45" i="43"/>
  <c r="J44" i="43"/>
  <c r="I44" i="43"/>
  <c r="J43" i="43"/>
  <c r="I43" i="43"/>
  <c r="J42" i="43"/>
  <c r="I42" i="43"/>
  <c r="J40" i="43"/>
  <c r="I40" i="43"/>
  <c r="J39" i="43"/>
  <c r="I39" i="43"/>
  <c r="J38" i="43"/>
  <c r="I38" i="43"/>
  <c r="J37" i="43"/>
  <c r="I37" i="43"/>
  <c r="J35" i="43"/>
  <c r="I35" i="43"/>
  <c r="J32" i="43"/>
  <c r="I32" i="43"/>
  <c r="J31" i="43"/>
  <c r="I31" i="43"/>
  <c r="J29" i="43"/>
  <c r="I29" i="43"/>
  <c r="J185" i="41"/>
  <c r="I185" i="41"/>
  <c r="H185" i="41"/>
  <c r="G185" i="41"/>
  <c r="J184" i="41"/>
  <c r="I184" i="41"/>
  <c r="H184" i="41"/>
  <c r="G184" i="41"/>
  <c r="J182" i="41"/>
  <c r="I182" i="41"/>
  <c r="H182" i="41"/>
  <c r="G182" i="41"/>
  <c r="J181" i="41"/>
  <c r="I181" i="41"/>
  <c r="H181" i="41"/>
  <c r="G181" i="41"/>
  <c r="J180" i="41"/>
  <c r="I180" i="41"/>
  <c r="H180" i="41"/>
  <c r="G180" i="41"/>
  <c r="J179" i="41"/>
  <c r="I179" i="41"/>
  <c r="H179" i="41"/>
  <c r="G179" i="41"/>
  <c r="J178" i="41"/>
  <c r="I178" i="41"/>
  <c r="H178" i="41"/>
  <c r="G178" i="41"/>
  <c r="J177" i="41"/>
  <c r="I177" i="41"/>
  <c r="H177" i="41"/>
  <c r="G177" i="41"/>
  <c r="J176" i="41"/>
  <c r="I176" i="41"/>
  <c r="H176" i="41"/>
  <c r="G176" i="41"/>
  <c r="J175" i="41"/>
  <c r="I175" i="41"/>
  <c r="H175" i="41"/>
  <c r="G175" i="41"/>
  <c r="L3" i="36" l="1"/>
  <c r="M3" i="36"/>
  <c r="N3" i="36"/>
  <c r="P3" i="36"/>
  <c r="Q3" i="36"/>
  <c r="S3" i="36"/>
  <c r="T3" i="36"/>
  <c r="U3" i="36"/>
  <c r="W3" i="36"/>
  <c r="X3" i="36"/>
  <c r="Y3" i="36"/>
  <c r="Z3" i="36"/>
  <c r="K4" i="36"/>
  <c r="O4" i="36"/>
  <c r="R4" i="36"/>
  <c r="V4" i="36"/>
  <c r="K5" i="36"/>
  <c r="O5" i="36"/>
  <c r="R5" i="36"/>
  <c r="V5" i="36"/>
  <c r="K6" i="36"/>
  <c r="O6" i="36"/>
  <c r="R6" i="36"/>
  <c r="V6" i="36"/>
  <c r="K7" i="36"/>
  <c r="O7" i="36"/>
  <c r="R7" i="36"/>
  <c r="V7" i="36"/>
  <c r="K8" i="36"/>
  <c r="O8" i="36"/>
  <c r="R8" i="36"/>
  <c r="V8" i="36"/>
  <c r="K9" i="36"/>
  <c r="O9" i="36"/>
  <c r="R9" i="36"/>
  <c r="V9" i="36"/>
  <c r="L10" i="36"/>
  <c r="M10" i="36"/>
  <c r="N10" i="36"/>
  <c r="P10" i="36"/>
  <c r="Q10" i="36"/>
  <c r="S10" i="36"/>
  <c r="T10" i="36"/>
  <c r="U10" i="36"/>
  <c r="W10" i="36"/>
  <c r="X10" i="36"/>
  <c r="Y10" i="36"/>
  <c r="Z10" i="36"/>
  <c r="K11" i="36"/>
  <c r="O11" i="36"/>
  <c r="R11" i="36"/>
  <c r="V11" i="36"/>
  <c r="K12" i="36"/>
  <c r="O12" i="36"/>
  <c r="R12" i="36"/>
  <c r="V12" i="36"/>
  <c r="K13" i="36"/>
  <c r="O13" i="36"/>
  <c r="R13" i="36"/>
  <c r="V13" i="36"/>
  <c r="K14" i="36"/>
  <c r="O14" i="36"/>
  <c r="R14" i="36"/>
  <c r="V14" i="36"/>
  <c r="K15" i="36"/>
  <c r="O15" i="36"/>
  <c r="R15" i="36"/>
  <c r="V15" i="36"/>
  <c r="K16" i="36"/>
  <c r="O16" i="36"/>
  <c r="R16" i="36"/>
  <c r="V16" i="36"/>
  <c r="K17" i="36"/>
  <c r="O17" i="36"/>
  <c r="R17" i="36"/>
  <c r="V17" i="36"/>
  <c r="K18" i="36"/>
  <c r="O18" i="36"/>
  <c r="R18" i="36"/>
  <c r="V18" i="36"/>
  <c r="L19" i="36"/>
  <c r="M19" i="36"/>
  <c r="N19" i="36"/>
  <c r="P19" i="36"/>
  <c r="Q19" i="36"/>
  <c r="S19" i="36"/>
  <c r="T19" i="36"/>
  <c r="U19" i="36"/>
  <c r="W19" i="36"/>
  <c r="X19" i="36"/>
  <c r="Y19" i="36"/>
  <c r="Z19" i="36"/>
  <c r="K21" i="36"/>
  <c r="O21" i="36"/>
  <c r="R21" i="36"/>
  <c r="V21" i="36"/>
  <c r="K22" i="36"/>
  <c r="O22" i="36"/>
  <c r="R22" i="36"/>
  <c r="V22" i="36"/>
  <c r="K23" i="36"/>
  <c r="O23" i="36"/>
  <c r="R23" i="36"/>
  <c r="V23" i="36"/>
  <c r="K24" i="36"/>
  <c r="O24" i="36"/>
  <c r="R24" i="36"/>
  <c r="V24" i="36"/>
  <c r="K25" i="36"/>
  <c r="O25" i="36"/>
  <c r="R25" i="36"/>
  <c r="V25" i="36"/>
  <c r="K26" i="36"/>
  <c r="O26" i="36"/>
  <c r="R26" i="36"/>
  <c r="V26" i="36"/>
  <c r="K27" i="36"/>
  <c r="O27" i="36"/>
  <c r="R27" i="36"/>
  <c r="V27" i="36"/>
  <c r="K28" i="36"/>
  <c r="O28" i="36"/>
  <c r="R28" i="36"/>
  <c r="V28" i="36"/>
  <c r="L29" i="36"/>
  <c r="M29" i="36"/>
  <c r="N29" i="36"/>
  <c r="P29" i="36"/>
  <c r="Q29" i="36"/>
  <c r="S29" i="36"/>
  <c r="T29" i="36"/>
  <c r="U29" i="36"/>
  <c r="W29" i="36"/>
  <c r="X29" i="36"/>
  <c r="Y29" i="36"/>
  <c r="Z29" i="36"/>
  <c r="K30" i="36"/>
  <c r="O30" i="36"/>
  <c r="R30" i="36"/>
  <c r="V30" i="36"/>
  <c r="K31" i="36"/>
  <c r="O31" i="36"/>
  <c r="R31" i="36"/>
  <c r="V31" i="36"/>
  <c r="K32" i="36"/>
  <c r="O32" i="36"/>
  <c r="R32" i="36"/>
  <c r="V32" i="36"/>
  <c r="L33" i="36"/>
  <c r="M33" i="36"/>
  <c r="N33" i="36"/>
  <c r="P33" i="36"/>
  <c r="Q33" i="36"/>
  <c r="S33" i="36"/>
  <c r="T33" i="36"/>
  <c r="U33" i="36"/>
  <c r="W33" i="36"/>
  <c r="X33" i="36"/>
  <c r="Y33" i="36"/>
  <c r="Z33" i="36"/>
  <c r="K34" i="36"/>
  <c r="O34" i="36"/>
  <c r="R34" i="36"/>
  <c r="V34" i="36"/>
  <c r="K35" i="36"/>
  <c r="O35" i="36"/>
  <c r="R35" i="36"/>
  <c r="V35" i="36"/>
  <c r="K36" i="36"/>
  <c r="O36" i="36"/>
  <c r="R36" i="36"/>
  <c r="V36" i="36"/>
  <c r="K37" i="36"/>
  <c r="O37" i="36"/>
  <c r="R37" i="36"/>
  <c r="V37" i="36"/>
  <c r="K38" i="36"/>
  <c r="O38" i="36"/>
  <c r="R38" i="36"/>
  <c r="V38" i="36"/>
  <c r="K39" i="36"/>
  <c r="O39" i="36"/>
  <c r="R39" i="36"/>
  <c r="V39" i="36"/>
  <c r="K40" i="36"/>
  <c r="O40" i="36"/>
  <c r="R40" i="36"/>
  <c r="V40" i="36"/>
  <c r="K41" i="36"/>
  <c r="O41" i="36"/>
  <c r="R41" i="36"/>
  <c r="V41" i="36"/>
  <c r="L42" i="36"/>
  <c r="M42" i="36"/>
  <c r="N42" i="36"/>
  <c r="P42" i="36"/>
  <c r="Q42" i="36"/>
  <c r="S42" i="36"/>
  <c r="T42" i="36"/>
  <c r="U42" i="36"/>
  <c r="W42" i="36"/>
  <c r="X42" i="36"/>
  <c r="Y42" i="36"/>
  <c r="Z42" i="36"/>
  <c r="K43" i="36"/>
  <c r="O43" i="36"/>
  <c r="R43" i="36"/>
  <c r="V43" i="36"/>
  <c r="K44" i="36"/>
  <c r="O44" i="36"/>
  <c r="R44" i="36"/>
  <c r="V44" i="36"/>
  <c r="K45" i="36"/>
  <c r="O45" i="36"/>
  <c r="R45" i="36"/>
  <c r="V45" i="36"/>
  <c r="K46" i="36"/>
  <c r="O46" i="36"/>
  <c r="R46" i="36"/>
  <c r="V46" i="36"/>
  <c r="K47" i="36"/>
  <c r="O47" i="36"/>
  <c r="R47" i="36"/>
  <c r="V47" i="36"/>
  <c r="K48" i="36"/>
  <c r="O48" i="36"/>
  <c r="R48" i="36"/>
  <c r="V48" i="36"/>
  <c r="K49" i="36"/>
  <c r="O49" i="36"/>
  <c r="R49" i="36"/>
  <c r="V49" i="36"/>
  <c r="K50" i="36"/>
  <c r="O50" i="36"/>
  <c r="R50" i="36"/>
  <c r="V50" i="36"/>
  <c r="L51" i="36"/>
  <c r="M51" i="36"/>
  <c r="N51" i="36"/>
  <c r="P51" i="36"/>
  <c r="Q51" i="36"/>
  <c r="S51" i="36"/>
  <c r="T51" i="36"/>
  <c r="U51" i="36"/>
  <c r="W51" i="36"/>
  <c r="X51" i="36"/>
  <c r="Y51" i="36"/>
  <c r="Z51" i="36"/>
  <c r="K52" i="36"/>
  <c r="O52" i="36"/>
  <c r="R52" i="36"/>
  <c r="V52" i="36"/>
  <c r="K53" i="36"/>
  <c r="O53" i="36"/>
  <c r="R53" i="36"/>
  <c r="V53" i="36"/>
  <c r="K54" i="36"/>
  <c r="O54" i="36"/>
  <c r="R54" i="36"/>
  <c r="V54" i="36"/>
  <c r="K55" i="36"/>
  <c r="O55" i="36"/>
  <c r="R55" i="36"/>
  <c r="V55" i="36"/>
  <c r="K56" i="36"/>
  <c r="O56" i="36"/>
  <c r="R56" i="36"/>
  <c r="V56" i="36"/>
  <c r="K57" i="36"/>
  <c r="O57" i="36"/>
  <c r="R57" i="36"/>
  <c r="V57" i="36"/>
  <c r="L58" i="36"/>
  <c r="M58" i="36"/>
  <c r="N58" i="36"/>
  <c r="P58" i="36"/>
  <c r="Q58" i="36"/>
  <c r="S58" i="36"/>
  <c r="T58" i="36"/>
  <c r="U58" i="36"/>
  <c r="W58" i="36"/>
  <c r="X58" i="36"/>
  <c r="Y58" i="36"/>
  <c r="Z58" i="36"/>
  <c r="K59" i="36"/>
  <c r="O59" i="36"/>
  <c r="R59" i="36"/>
  <c r="V59" i="36"/>
  <c r="K60" i="36"/>
  <c r="O60" i="36"/>
  <c r="R60" i="36"/>
  <c r="V60" i="36"/>
  <c r="K61" i="36"/>
  <c r="O61" i="36"/>
  <c r="R61" i="36"/>
  <c r="V61" i="36"/>
  <c r="K62" i="36"/>
  <c r="O62" i="36"/>
  <c r="R62" i="36"/>
  <c r="V62" i="36"/>
  <c r="L63" i="36"/>
  <c r="M63" i="36"/>
  <c r="N63" i="36"/>
  <c r="P63" i="36"/>
  <c r="Q63" i="36"/>
  <c r="S63" i="36"/>
  <c r="T63" i="36"/>
  <c r="U63" i="36"/>
  <c r="W63" i="36"/>
  <c r="X63" i="36"/>
  <c r="Y63" i="36"/>
  <c r="Z63" i="36"/>
  <c r="K64" i="36"/>
  <c r="O64" i="36"/>
  <c r="R64" i="36"/>
  <c r="V64" i="36"/>
  <c r="K65" i="36"/>
  <c r="O65" i="36"/>
  <c r="R65" i="36"/>
  <c r="V65" i="36"/>
  <c r="K66" i="36"/>
  <c r="O66" i="36"/>
  <c r="R66" i="36"/>
  <c r="V66" i="36"/>
  <c r="K67" i="36"/>
  <c r="O67" i="36"/>
  <c r="R67" i="36"/>
  <c r="V67" i="36"/>
  <c r="L69" i="36"/>
  <c r="M69" i="36"/>
  <c r="N69" i="36"/>
  <c r="P69" i="36"/>
  <c r="Q69" i="36"/>
  <c r="S69" i="36"/>
  <c r="T69" i="36"/>
  <c r="U69" i="36"/>
  <c r="W69" i="36"/>
  <c r="X69" i="36"/>
  <c r="Y69" i="36"/>
  <c r="Z69" i="36"/>
  <c r="K70" i="36"/>
  <c r="O70" i="36"/>
  <c r="R70" i="36"/>
  <c r="V70" i="36"/>
  <c r="K71" i="36"/>
  <c r="O71" i="36"/>
  <c r="R71" i="36"/>
  <c r="V71" i="36"/>
  <c r="K72" i="36"/>
  <c r="O72" i="36"/>
  <c r="R72" i="36"/>
  <c r="V72" i="36"/>
  <c r="K73" i="36"/>
  <c r="O73" i="36"/>
  <c r="R73" i="36"/>
  <c r="V73" i="36"/>
  <c r="K74" i="36"/>
  <c r="O74" i="36"/>
  <c r="R74" i="36"/>
  <c r="V74" i="36"/>
  <c r="K75" i="36"/>
  <c r="O75" i="36"/>
  <c r="R75" i="36"/>
  <c r="V75" i="36"/>
  <c r="L76" i="36"/>
  <c r="M76" i="36"/>
  <c r="N76" i="36"/>
  <c r="P76" i="36"/>
  <c r="Q76" i="36"/>
  <c r="S76" i="36"/>
  <c r="T76" i="36"/>
  <c r="U76" i="36"/>
  <c r="W76" i="36"/>
  <c r="X76" i="36"/>
  <c r="Y76" i="36"/>
  <c r="Z76" i="36"/>
  <c r="K77" i="36"/>
  <c r="O77" i="36"/>
  <c r="R77" i="36"/>
  <c r="V77" i="36"/>
  <c r="K78" i="36"/>
  <c r="O78" i="36"/>
  <c r="R78" i="36"/>
  <c r="V78" i="36"/>
  <c r="K79" i="36"/>
  <c r="O79" i="36"/>
  <c r="R79" i="36"/>
  <c r="V79" i="36"/>
  <c r="K80" i="36"/>
  <c r="O80" i="36"/>
  <c r="R80" i="36"/>
  <c r="V80" i="36"/>
  <c r="K81" i="36"/>
  <c r="O81" i="36"/>
  <c r="R81" i="36"/>
  <c r="V81" i="36"/>
  <c r="K82" i="36"/>
  <c r="O82" i="36"/>
  <c r="R82" i="36"/>
  <c r="V82" i="36"/>
  <c r="K83" i="36"/>
  <c r="O83" i="36"/>
  <c r="R83" i="36"/>
  <c r="V83" i="36"/>
  <c r="L84" i="36"/>
  <c r="M84" i="36"/>
  <c r="N84" i="36"/>
  <c r="P84" i="36"/>
  <c r="Q84" i="36"/>
  <c r="S84" i="36"/>
  <c r="T84" i="36"/>
  <c r="U84" i="36"/>
  <c r="W84" i="36"/>
  <c r="X84" i="36"/>
  <c r="Y84" i="36"/>
  <c r="Z84" i="36"/>
  <c r="K85" i="36"/>
  <c r="O85" i="36"/>
  <c r="R85" i="36"/>
  <c r="V85" i="36"/>
  <c r="K86" i="36"/>
  <c r="O86" i="36"/>
  <c r="R86" i="36"/>
  <c r="V86" i="36"/>
  <c r="K87" i="36"/>
  <c r="O87" i="36"/>
  <c r="R87" i="36"/>
  <c r="V87" i="36"/>
  <c r="K88" i="36"/>
  <c r="O88" i="36"/>
  <c r="R88" i="36"/>
  <c r="V88" i="36"/>
  <c r="K89" i="36"/>
  <c r="O89" i="36"/>
  <c r="R89" i="36"/>
  <c r="V89" i="36"/>
  <c r="K90" i="36"/>
  <c r="O90" i="36"/>
  <c r="R90" i="36"/>
  <c r="V90" i="36"/>
  <c r="L91" i="36"/>
  <c r="M91" i="36"/>
  <c r="N91" i="36"/>
  <c r="P91" i="36"/>
  <c r="Q91" i="36"/>
  <c r="S91" i="36"/>
  <c r="T91" i="36"/>
  <c r="U91" i="36"/>
  <c r="W91" i="36"/>
  <c r="X91" i="36"/>
  <c r="Y91" i="36"/>
  <c r="Z91" i="36"/>
  <c r="K92" i="36"/>
  <c r="O92" i="36"/>
  <c r="R92" i="36"/>
  <c r="V92" i="36"/>
  <c r="K93" i="36"/>
  <c r="O93" i="36"/>
  <c r="R93" i="36"/>
  <c r="V93" i="36"/>
  <c r="K94" i="36"/>
  <c r="O94" i="36"/>
  <c r="R94" i="36"/>
  <c r="V94" i="36"/>
  <c r="K95" i="36"/>
  <c r="O95" i="36"/>
  <c r="R95" i="36"/>
  <c r="V95" i="36"/>
  <c r="K96" i="36"/>
  <c r="O96" i="36"/>
  <c r="R96" i="36"/>
  <c r="V96" i="36"/>
  <c r="K97" i="36"/>
  <c r="O97" i="36"/>
  <c r="R97" i="36"/>
  <c r="V97" i="36"/>
  <c r="K98" i="36"/>
  <c r="O98" i="36"/>
  <c r="R98" i="36"/>
  <c r="V98" i="36"/>
  <c r="K99" i="36"/>
  <c r="O99" i="36"/>
  <c r="R99" i="36"/>
  <c r="V99" i="36"/>
  <c r="K100" i="36"/>
  <c r="O100" i="36"/>
  <c r="R100" i="36"/>
  <c r="V100" i="36"/>
  <c r="L101" i="36"/>
  <c r="M101" i="36"/>
  <c r="N101" i="36"/>
  <c r="P101" i="36"/>
  <c r="Q101" i="36"/>
  <c r="S101" i="36"/>
  <c r="T101" i="36"/>
  <c r="U101" i="36"/>
  <c r="W101" i="36"/>
  <c r="X101" i="36"/>
  <c r="Y101" i="36"/>
  <c r="Z101" i="36"/>
  <c r="K102" i="36"/>
  <c r="O102" i="36"/>
  <c r="R102" i="36"/>
  <c r="V102" i="36"/>
  <c r="K103" i="36"/>
  <c r="O103" i="36"/>
  <c r="R103" i="36"/>
  <c r="V103" i="36"/>
  <c r="K104" i="36"/>
  <c r="O104" i="36"/>
  <c r="R104" i="36"/>
  <c r="V104" i="36"/>
  <c r="K105" i="36"/>
  <c r="O105" i="36"/>
  <c r="R105" i="36"/>
  <c r="V105" i="36"/>
  <c r="K106" i="36"/>
  <c r="O106" i="36"/>
  <c r="R106" i="36"/>
  <c r="V106" i="36"/>
  <c r="L107" i="36"/>
  <c r="M107" i="36"/>
  <c r="N107" i="36"/>
  <c r="P107" i="36"/>
  <c r="Q107" i="36"/>
  <c r="S107" i="36"/>
  <c r="T107" i="36"/>
  <c r="U107" i="36"/>
  <c r="W107" i="36"/>
  <c r="X107" i="36"/>
  <c r="Y107" i="36"/>
  <c r="Z107" i="36"/>
  <c r="K108" i="36"/>
  <c r="O108" i="36"/>
  <c r="R108" i="36"/>
  <c r="V108" i="36"/>
  <c r="K109" i="36"/>
  <c r="O109" i="36"/>
  <c r="R109" i="36"/>
  <c r="V109" i="36"/>
  <c r="K110" i="36"/>
  <c r="O110" i="36"/>
  <c r="R110" i="36"/>
  <c r="V110" i="36"/>
  <c r="L111" i="36"/>
  <c r="M111" i="36"/>
  <c r="N111" i="36"/>
  <c r="P111" i="36"/>
  <c r="Q111" i="36"/>
  <c r="S111" i="36"/>
  <c r="T111" i="36"/>
  <c r="U111" i="36"/>
  <c r="W111" i="36"/>
  <c r="X111" i="36"/>
  <c r="Y111" i="36"/>
  <c r="Z111" i="36"/>
  <c r="K112" i="36"/>
  <c r="O112" i="36"/>
  <c r="R112" i="36"/>
  <c r="V112" i="36"/>
  <c r="K113" i="36"/>
  <c r="O113" i="36"/>
  <c r="R113" i="36"/>
  <c r="V113" i="36"/>
  <c r="K114" i="36"/>
  <c r="O114" i="36"/>
  <c r="R114" i="36"/>
  <c r="V114" i="36"/>
  <c r="K115" i="36"/>
  <c r="O115" i="36"/>
  <c r="R115" i="36"/>
  <c r="V115" i="36"/>
  <c r="K116" i="36"/>
  <c r="O116" i="36"/>
  <c r="R116" i="36"/>
  <c r="V116" i="36"/>
  <c r="K117" i="36"/>
  <c r="O117" i="36"/>
  <c r="R117" i="36"/>
  <c r="V117" i="36"/>
  <c r="L118" i="36"/>
  <c r="M118" i="36"/>
  <c r="N118" i="36"/>
  <c r="P118" i="36"/>
  <c r="Q118" i="36"/>
  <c r="S118" i="36"/>
  <c r="T118" i="36"/>
  <c r="U118" i="36"/>
  <c r="W118" i="36"/>
  <c r="X118" i="36"/>
  <c r="Y118" i="36"/>
  <c r="Z118" i="36"/>
  <c r="K119" i="36"/>
  <c r="O119" i="36"/>
  <c r="R119" i="36"/>
  <c r="V119" i="36"/>
  <c r="K120" i="36"/>
  <c r="O120" i="36"/>
  <c r="R120" i="36"/>
  <c r="V120" i="36"/>
  <c r="K121" i="36"/>
  <c r="R121" i="36"/>
  <c r="K122" i="36"/>
  <c r="O122" i="36"/>
  <c r="R122" i="36"/>
  <c r="V122" i="36"/>
  <c r="L123" i="36"/>
  <c r="M123" i="36"/>
  <c r="N123" i="36"/>
  <c r="P123" i="36"/>
  <c r="Q123" i="36"/>
  <c r="S123" i="36"/>
  <c r="T123" i="36"/>
  <c r="U123" i="36"/>
  <c r="W123" i="36"/>
  <c r="X123" i="36"/>
  <c r="Y123" i="36"/>
  <c r="Z123" i="36"/>
  <c r="K124" i="36"/>
  <c r="O124" i="36"/>
  <c r="R124" i="36"/>
  <c r="R123" i="36" s="1"/>
  <c r="V124" i="36"/>
  <c r="K125" i="36"/>
  <c r="O125" i="36"/>
  <c r="R125" i="36"/>
  <c r="V125" i="36"/>
  <c r="L126" i="36"/>
  <c r="M126" i="36"/>
  <c r="N126" i="36"/>
  <c r="P126" i="36"/>
  <c r="Q126" i="36"/>
  <c r="S126" i="36"/>
  <c r="T126" i="36"/>
  <c r="U126" i="36"/>
  <c r="W126" i="36"/>
  <c r="X126" i="36"/>
  <c r="Y126" i="36"/>
  <c r="Z126" i="36"/>
  <c r="K127" i="36"/>
  <c r="K128" i="36"/>
  <c r="O128" i="36"/>
  <c r="R128" i="36"/>
  <c r="V128" i="36"/>
  <c r="K129" i="36"/>
  <c r="O129" i="36"/>
  <c r="R129" i="36"/>
  <c r="V129" i="36"/>
  <c r="L130" i="36"/>
  <c r="M130" i="36"/>
  <c r="N130" i="36"/>
  <c r="P130" i="36"/>
  <c r="Q130" i="36"/>
  <c r="S130" i="36"/>
  <c r="T130" i="36"/>
  <c r="U130" i="36"/>
  <c r="W130" i="36"/>
  <c r="X130" i="36"/>
  <c r="Y130" i="36"/>
  <c r="Z130" i="36"/>
  <c r="K131" i="36"/>
  <c r="V131" i="36"/>
  <c r="K132" i="36"/>
  <c r="V132" i="36"/>
  <c r="K133" i="36"/>
  <c r="O133" i="36"/>
  <c r="R133" i="36"/>
  <c r="V133" i="36"/>
  <c r="K134" i="36"/>
  <c r="O134" i="36"/>
  <c r="R134" i="36"/>
  <c r="V134" i="36"/>
  <c r="L135" i="36"/>
  <c r="M135" i="36"/>
  <c r="N135" i="36"/>
  <c r="P135" i="36"/>
  <c r="Q135" i="36"/>
  <c r="S135" i="36"/>
  <c r="T135" i="36"/>
  <c r="U135" i="36"/>
  <c r="W135" i="36"/>
  <c r="X135" i="36"/>
  <c r="Y135" i="36"/>
  <c r="Z135" i="36"/>
  <c r="K136" i="36"/>
  <c r="O136" i="36"/>
  <c r="R136" i="36"/>
  <c r="V136" i="36"/>
  <c r="K137" i="36"/>
  <c r="O137" i="36"/>
  <c r="R137" i="36"/>
  <c r="V137" i="36"/>
  <c r="K138" i="36"/>
  <c r="O138" i="36"/>
  <c r="R138" i="36"/>
  <c r="V138" i="36"/>
  <c r="K139" i="36"/>
  <c r="O139" i="36"/>
  <c r="R139" i="36"/>
  <c r="V139" i="36"/>
  <c r="K140" i="36"/>
  <c r="O140" i="36"/>
  <c r="R140" i="36"/>
  <c r="V140" i="36"/>
  <c r="K141" i="36"/>
  <c r="O141" i="36"/>
  <c r="R141" i="36"/>
  <c r="V141" i="36"/>
  <c r="K142" i="36"/>
  <c r="O142" i="36"/>
  <c r="R142" i="36"/>
  <c r="V142" i="36"/>
  <c r="Y142" i="36"/>
  <c r="Z142" i="36"/>
  <c r="K143" i="36"/>
  <c r="O143" i="36"/>
  <c r="R143" i="36"/>
  <c r="V143" i="36"/>
  <c r="Y143" i="36"/>
  <c r="Z143" i="36"/>
  <c r="L144" i="36"/>
  <c r="M144" i="36"/>
  <c r="N144" i="36"/>
  <c r="P144" i="36"/>
  <c r="Q144" i="36"/>
  <c r="S144" i="36"/>
  <c r="T144" i="36"/>
  <c r="U144" i="36"/>
  <c r="W144" i="36"/>
  <c r="X144" i="36"/>
  <c r="Y144" i="36"/>
  <c r="Z144" i="36"/>
  <c r="K145" i="36"/>
  <c r="O145" i="36"/>
  <c r="R145" i="36"/>
  <c r="V145" i="36"/>
  <c r="K146" i="36"/>
  <c r="O146" i="36"/>
  <c r="R146" i="36"/>
  <c r="V146" i="36"/>
  <c r="K147" i="36"/>
  <c r="O147" i="36"/>
  <c r="R147" i="36"/>
  <c r="V147" i="36"/>
  <c r="K148" i="36"/>
  <c r="O148" i="36"/>
  <c r="R148" i="36"/>
  <c r="V148" i="36"/>
  <c r="K149" i="36"/>
  <c r="O149" i="36"/>
  <c r="R149" i="36"/>
  <c r="V149" i="36"/>
  <c r="K150" i="36"/>
  <c r="O150" i="36"/>
  <c r="R150" i="36"/>
  <c r="V150" i="36"/>
  <c r="K151" i="36"/>
  <c r="O151" i="36"/>
  <c r="R151" i="36"/>
  <c r="V151" i="36"/>
  <c r="L152" i="36"/>
  <c r="M152" i="36"/>
  <c r="N152" i="36"/>
  <c r="P152" i="36"/>
  <c r="Q152" i="36"/>
  <c r="S152" i="36"/>
  <c r="T152" i="36"/>
  <c r="U152" i="36"/>
  <c r="W152" i="36"/>
  <c r="X152" i="36"/>
  <c r="Y152" i="36"/>
  <c r="Z152" i="36"/>
  <c r="K153" i="36"/>
  <c r="O153" i="36"/>
  <c r="R153" i="36"/>
  <c r="V153" i="36"/>
  <c r="K154" i="36"/>
  <c r="O154" i="36"/>
  <c r="R154" i="36"/>
  <c r="V154" i="36"/>
  <c r="D58" i="38"/>
  <c r="D57" i="38"/>
  <c r="D56" i="38"/>
  <c r="D55" i="38"/>
  <c r="D53" i="38"/>
  <c r="D51" i="38"/>
  <c r="D50" i="38"/>
  <c r="D49" i="38"/>
  <c r="D47" i="38"/>
  <c r="D46" i="38"/>
  <c r="D44" i="38"/>
  <c r="D43" i="38"/>
  <c r="D42" i="38"/>
  <c r="D40" i="38"/>
  <c r="D39" i="38"/>
  <c r="D38" i="38"/>
  <c r="D37" i="38"/>
  <c r="D36" i="38"/>
  <c r="D35" i="38"/>
  <c r="D34" i="38"/>
  <c r="D33" i="38"/>
  <c r="D32" i="38"/>
  <c r="D31" i="38"/>
  <c r="D30" i="38"/>
  <c r="D29" i="38"/>
  <c r="D28" i="38"/>
  <c r="D27" i="38"/>
  <c r="D26" i="38"/>
  <c r="D25" i="38"/>
  <c r="D24" i="38"/>
  <c r="D23" i="38"/>
  <c r="D22" i="38"/>
  <c r="D21" i="38"/>
  <c r="D20" i="38"/>
  <c r="D19" i="38"/>
  <c r="D18" i="38"/>
  <c r="D17" i="38"/>
  <c r="D16" i="38"/>
  <c r="D15" i="38"/>
  <c r="D14" i="38"/>
  <c r="D13" i="38"/>
  <c r="D12" i="38"/>
  <c r="D11" i="38"/>
  <c r="D10" i="38"/>
  <c r="D9" i="38"/>
  <c r="D8" i="38"/>
  <c r="D7" i="38"/>
  <c r="D6" i="38"/>
  <c r="D4" i="38"/>
  <c r="E100" i="36" l="1"/>
  <c r="V29" i="36"/>
  <c r="R10" i="36"/>
  <c r="V107" i="36"/>
  <c r="R107" i="36"/>
  <c r="R69" i="36"/>
  <c r="R91" i="36"/>
  <c r="R152" i="36"/>
  <c r="K58" i="36"/>
  <c r="V63" i="36"/>
  <c r="R29" i="36"/>
  <c r="O107" i="36"/>
  <c r="O29" i="36"/>
  <c r="O101" i="36"/>
  <c r="O69" i="36"/>
  <c r="V118" i="36"/>
  <c r="V123" i="36"/>
  <c r="O144" i="36"/>
  <c r="O126" i="36"/>
  <c r="O84" i="36"/>
  <c r="K152" i="36"/>
  <c r="K101" i="36"/>
  <c r="O123" i="36"/>
  <c r="R19" i="36"/>
  <c r="O33" i="36"/>
  <c r="K107" i="36"/>
  <c r="K91" i="36"/>
  <c r="R118" i="36"/>
  <c r="O135" i="36"/>
  <c r="V144" i="36"/>
  <c r="K42" i="36"/>
  <c r="O19" i="36"/>
  <c r="V33" i="36"/>
  <c r="K19" i="36"/>
  <c r="O91" i="36"/>
  <c r="R76" i="36"/>
  <c r="R63" i="36"/>
  <c r="R51" i="36"/>
  <c r="K130" i="36"/>
  <c r="O63" i="36"/>
  <c r="K3" i="36"/>
  <c r="V126" i="36"/>
  <c r="O118" i="36"/>
  <c r="V101" i="36"/>
  <c r="V91" i="36"/>
  <c r="K76" i="36"/>
  <c r="K63" i="36"/>
  <c r="K51" i="36"/>
  <c r="K29" i="36"/>
  <c r="R126" i="36"/>
  <c r="R101" i="36"/>
  <c r="V84" i="36"/>
  <c r="V69" i="36"/>
  <c r="V42" i="36"/>
  <c r="R3" i="36"/>
  <c r="V130" i="36"/>
  <c r="K69" i="36"/>
  <c r="V76" i="36"/>
  <c r="K144" i="36"/>
  <c r="K135" i="36"/>
  <c r="V10" i="36"/>
  <c r="O152" i="36"/>
  <c r="R135" i="36"/>
  <c r="R130" i="36"/>
  <c r="K123" i="36"/>
  <c r="O111" i="36"/>
  <c r="V58" i="36"/>
  <c r="O10" i="36"/>
  <c r="V135" i="36"/>
  <c r="R144" i="36"/>
  <c r="K118" i="36"/>
  <c r="R33" i="36"/>
  <c r="V111" i="36"/>
  <c r="O42" i="36"/>
  <c r="R111" i="36"/>
  <c r="V3" i="36"/>
  <c r="O130" i="36"/>
  <c r="K111" i="36"/>
  <c r="R84" i="36"/>
  <c r="R58" i="36"/>
  <c r="R42" i="36"/>
  <c r="V19" i="36"/>
  <c r="K10" i="36"/>
  <c r="O3" i="36"/>
  <c r="K126" i="36"/>
  <c r="V51" i="36"/>
  <c r="K84" i="36"/>
  <c r="K33" i="36"/>
  <c r="V152" i="36"/>
  <c r="O76" i="36"/>
  <c r="O58" i="36"/>
  <c r="O51" i="36"/>
  <c r="H144" i="36"/>
  <c r="I144" i="36"/>
  <c r="J144" i="36"/>
  <c r="G144" i="36"/>
  <c r="E149" i="36"/>
  <c r="E148" i="36" l="1"/>
  <c r="E147" i="36"/>
  <c r="E146" i="36"/>
  <c r="E151" i="36"/>
  <c r="E150" i="36"/>
  <c r="E68" i="36" l="1"/>
  <c r="E20" i="36"/>
  <c r="H101" i="36"/>
  <c r="I101" i="36"/>
  <c r="J101" i="36"/>
  <c r="G101" i="36"/>
  <c r="H118" i="36" l="1"/>
  <c r="I118" i="36"/>
  <c r="J118" i="36"/>
  <c r="G118" i="36"/>
  <c r="I51" i="36" l="1"/>
  <c r="J51" i="36"/>
  <c r="H51" i="36"/>
  <c r="E57" i="36" l="1"/>
  <c r="E53" i="36"/>
  <c r="E56" i="36"/>
  <c r="E54" i="36"/>
  <c r="E55" i="36"/>
  <c r="H135" i="36" l="1"/>
  <c r="I135" i="36"/>
  <c r="J135" i="36"/>
  <c r="G135" i="36"/>
  <c r="H152" i="36"/>
  <c r="I152" i="36"/>
  <c r="J152" i="36"/>
  <c r="G152" i="36"/>
  <c r="H126" i="36"/>
  <c r="I126" i="36"/>
  <c r="J126" i="36"/>
  <c r="G126" i="36"/>
  <c r="H123" i="36"/>
  <c r="I123" i="36"/>
  <c r="J123" i="36"/>
  <c r="G123" i="36"/>
  <c r="H111" i="36"/>
  <c r="I111" i="36"/>
  <c r="J111" i="36"/>
  <c r="G111" i="36"/>
  <c r="F101" i="36"/>
  <c r="G91" i="36"/>
  <c r="H91" i="36"/>
  <c r="I91" i="36"/>
  <c r="J91" i="36"/>
  <c r="H76" i="36"/>
  <c r="I76" i="36"/>
  <c r="J76" i="36"/>
  <c r="G76" i="36"/>
  <c r="H69" i="36"/>
  <c r="I69" i="36"/>
  <c r="J69" i="36"/>
  <c r="G69" i="36"/>
  <c r="H63" i="36"/>
  <c r="I63" i="36"/>
  <c r="J63" i="36"/>
  <c r="G63" i="36"/>
  <c r="H19" i="36"/>
  <c r="I19" i="36"/>
  <c r="J19" i="36"/>
  <c r="G19" i="36"/>
  <c r="H10" i="36"/>
  <c r="I10" i="36"/>
  <c r="J10" i="36"/>
  <c r="G10" i="36"/>
  <c r="H3" i="36"/>
  <c r="I3" i="36"/>
  <c r="J3" i="36"/>
  <c r="G3" i="36"/>
  <c r="E154" i="36" l="1"/>
  <c r="E153" i="36"/>
  <c r="E143" i="36"/>
  <c r="E142" i="36"/>
  <c r="E140" i="36"/>
  <c r="E139" i="36"/>
  <c r="E138" i="36"/>
  <c r="E136" i="36"/>
  <c r="E134" i="36"/>
  <c r="E133" i="36"/>
  <c r="J130" i="36"/>
  <c r="I130" i="36"/>
  <c r="H130" i="36"/>
  <c r="G130" i="36"/>
  <c r="E129" i="36"/>
  <c r="E127" i="36"/>
  <c r="E125" i="36"/>
  <c r="E124" i="36"/>
  <c r="E122" i="36"/>
  <c r="E119" i="36"/>
  <c r="E117" i="36"/>
  <c r="E116" i="36"/>
  <c r="E114" i="36"/>
  <c r="E113" i="36"/>
  <c r="E112" i="36"/>
  <c r="E109" i="36"/>
  <c r="E108" i="36"/>
  <c r="J107" i="36"/>
  <c r="I107" i="36"/>
  <c r="H107" i="36"/>
  <c r="G107" i="36"/>
  <c r="E106" i="36"/>
  <c r="E104" i="36"/>
  <c r="E103" i="36"/>
  <c r="E102" i="36"/>
  <c r="E99" i="36"/>
  <c r="E98" i="36"/>
  <c r="E97" i="36"/>
  <c r="E95" i="36"/>
  <c r="E94" i="36"/>
  <c r="E93" i="36"/>
  <c r="E90" i="36"/>
  <c r="E89" i="36"/>
  <c r="E88" i="36"/>
  <c r="E86" i="36"/>
  <c r="E85" i="36"/>
  <c r="J84" i="36"/>
  <c r="I84" i="36"/>
  <c r="H84" i="36"/>
  <c r="G84" i="36"/>
  <c r="E83" i="36"/>
  <c r="E81" i="36"/>
  <c r="E80" i="36"/>
  <c r="E79" i="36"/>
  <c r="E77" i="36"/>
  <c r="E75" i="36"/>
  <c r="E74" i="36"/>
  <c r="E73" i="36"/>
  <c r="E72" i="36"/>
  <c r="E70" i="36"/>
  <c r="E67" i="36"/>
  <c r="E64" i="36"/>
  <c r="E62" i="36"/>
  <c r="E59" i="36"/>
  <c r="J58" i="36"/>
  <c r="I58" i="36"/>
  <c r="H58" i="36"/>
  <c r="G58" i="36"/>
  <c r="E32" i="36"/>
  <c r="J29" i="36"/>
  <c r="I29" i="36"/>
  <c r="H29" i="36"/>
  <c r="G29" i="36"/>
  <c r="E28" i="36"/>
  <c r="E25" i="36"/>
  <c r="E24" i="36"/>
  <c r="E23" i="36"/>
  <c r="E21" i="36"/>
  <c r="E18" i="36"/>
  <c r="E17" i="36"/>
  <c r="E15" i="36"/>
  <c r="E14" i="36"/>
  <c r="E13" i="36"/>
  <c r="E9" i="36"/>
  <c r="E8" i="36"/>
  <c r="E7" i="36"/>
  <c r="E5" i="36"/>
  <c r="E4" i="36"/>
  <c r="E52" i="36"/>
  <c r="G51" i="36"/>
  <c r="E50" i="36"/>
  <c r="E49" i="36"/>
  <c r="E48" i="36"/>
  <c r="E46" i="36"/>
  <c r="E45" i="36"/>
  <c r="E44" i="36"/>
  <c r="J42" i="36"/>
  <c r="I42" i="36"/>
  <c r="H42" i="36"/>
  <c r="G42" i="36"/>
  <c r="E41" i="36"/>
  <c r="E40" i="36"/>
  <c r="E39" i="36"/>
  <c r="E37" i="36"/>
  <c r="E36" i="36"/>
  <c r="E35" i="36"/>
  <c r="J33" i="36"/>
  <c r="I33" i="36"/>
  <c r="H33" i="36"/>
  <c r="G33" i="36"/>
  <c r="E26" i="36" l="1"/>
  <c r="E60" i="36"/>
  <c r="E65" i="36"/>
  <c r="E121" i="36"/>
  <c r="E34" i="36"/>
  <c r="E16" i="36"/>
  <c r="E30" i="36"/>
  <c r="E71" i="36"/>
  <c r="E78" i="36"/>
  <c r="E82" i="36"/>
  <c r="E105" i="36"/>
  <c r="E38" i="36"/>
  <c r="E22" i="36"/>
  <c r="E31" i="36"/>
  <c r="E96" i="36"/>
  <c r="E131" i="36"/>
  <c r="E137" i="36"/>
  <c r="E141" i="36"/>
  <c r="E47" i="36"/>
  <c r="E6" i="36"/>
  <c r="E92" i="36"/>
  <c r="E110" i="36"/>
  <c r="E115" i="36"/>
  <c r="E120" i="36"/>
  <c r="E43" i="36"/>
  <c r="E11" i="36"/>
  <c r="E87" i="36"/>
  <c r="E12" i="36"/>
  <c r="E27" i="36"/>
  <c r="E66" i="36"/>
  <c r="E128" i="36"/>
  <c r="E132" i="36"/>
  <c r="E145" i="36"/>
  <c r="E135" i="36"/>
  <c r="E51" i="36"/>
  <c r="E144" i="36"/>
  <c r="E130" i="36"/>
  <c r="E111" i="36"/>
  <c r="E101" i="36"/>
  <c r="E91" i="36"/>
  <c r="E76" i="36"/>
  <c r="E63" i="36"/>
  <c r="E19" i="36"/>
  <c r="E10" i="36"/>
  <c r="E29" i="36"/>
  <c r="E33" i="36"/>
  <c r="E42" i="36"/>
  <c r="E69" i="36" l="1"/>
  <c r="E123" i="36"/>
  <c r="E152" i="36"/>
  <c r="E118" i="36"/>
  <c r="E3" i="36"/>
  <c r="E126" i="36"/>
  <c r="E107" i="36"/>
  <c r="E84" i="36"/>
  <c r="E58" i="36"/>
</calcChain>
</file>

<file path=xl/sharedStrings.xml><?xml version="1.0" encoding="utf-8"?>
<sst xmlns="http://schemas.openxmlformats.org/spreadsheetml/2006/main" count="7171" uniqueCount="3882">
  <si>
    <t>Т.р.</t>
  </si>
  <si>
    <t>Ўлчов бирлиги</t>
  </si>
  <si>
    <t>Харид ўтказиладиган чорак</t>
  </si>
  <si>
    <t>1-чорак</t>
  </si>
  <si>
    <t>2-чорак</t>
  </si>
  <si>
    <t>3-чорак</t>
  </si>
  <si>
    <t>4-чорак</t>
  </si>
  <si>
    <t xml:space="preserve">Автоматический выключатель </t>
  </si>
  <si>
    <t>Это автоматически управляемый электрический выключатель, предназначенный для защиты электрической цепи от повреждений, вызванных избыточным током от перегрузки или короткого замыкания.</t>
  </si>
  <si>
    <t>Контакторы (разные)</t>
  </si>
  <si>
    <t>Двухпозиционный электромагнитный аппарат, предназначенный для частых дистанционных включений и выключений силовых электрических цепей в нормальном режиме работы.</t>
  </si>
  <si>
    <t>Контактор КТИ</t>
  </si>
  <si>
    <t>Контактор</t>
  </si>
  <si>
    <t xml:space="preserve">Контактор КТ </t>
  </si>
  <si>
    <t>Контактор КТ</t>
  </si>
  <si>
    <t>Магнитный пускатель (разное)</t>
  </si>
  <si>
    <t>Предназначен для пуска, остановки, реверсирования и защиты электродвигателя.Магнитный пускатель состоит из контактора, кнопочного поста и теплового реле</t>
  </si>
  <si>
    <t>Магнитный пускатель</t>
  </si>
  <si>
    <t>Диэлектрические защитные средства (разные)</t>
  </si>
  <si>
    <t>Диэлектрические средства защиты – это средства, защищающие  работающих от поражения электрическим током, к ним относятся: диэлектрические перчатки, галоши, боты и коврики. Они изготовляются из резины специального состава, обладающей высокой электрической прочностью и хорошей эластичностью. </t>
  </si>
  <si>
    <t xml:space="preserve">Диэлектрические перчатки </t>
  </si>
  <si>
    <t>пар</t>
  </si>
  <si>
    <t xml:space="preserve">Диэлектрические коврик </t>
  </si>
  <si>
    <t>Монтажный пояс</t>
  </si>
  <si>
    <t>Переносное заземления</t>
  </si>
  <si>
    <t>Изолента ПВХ</t>
  </si>
  <si>
    <t>Выдерживает ток высокого напряжения до 5000 В – обеспечивает безопасность работы приборов. Данная информация скопирована со страницы: ширина 19мм, длина 9,1 м; Артикул Р-0248295</t>
  </si>
  <si>
    <t>кг</t>
  </si>
  <si>
    <t>Расходный материяал</t>
  </si>
  <si>
    <t>Трансформаторы измерителные, понижающие. (разные)</t>
  </si>
  <si>
    <t xml:space="preserve">Трансформатор тока </t>
  </si>
  <si>
    <t>Чатотные преоброзователи. (разные)</t>
  </si>
  <si>
    <t xml:space="preserve">Электротехническое оборудование для регулирования частоты переменного напряжения.Частотный преобразователь с ШИМ представляет собой инвертор с двойным преобразованием напряжения. Сначала сетевое напряжение 220 или 380 В выпрямляется входным диодным мостом, затем сглаживается и фильтруется с помощью конденсаторов. Частотный преобразователь дает экономию по потреблению энергии </t>
  </si>
  <si>
    <t xml:space="preserve">Частотный преобразователь                   </t>
  </si>
  <si>
    <t>Для электрического компрессора мошностью 130кВт Гисар ПГРЭ. Для плавного пуска и защиты от перенапряжения</t>
  </si>
  <si>
    <t>РЕЛЕ (разное)</t>
  </si>
  <si>
    <t>Коммутационное устройство (КУ), соединяющее или разъединяющее цепь электронной или электрической схемы при изменении входных величин тока.</t>
  </si>
  <si>
    <t>Фотореле LX-P01 6A Детектор освещенности используется для автоматического включения и выключения источников света в зависимости от уровня природной освещенности, автоматического освещения улиц, дорог, площадей.</t>
  </si>
  <si>
    <t xml:space="preserve">Внедрение реле в целях экономии электроэнергии. </t>
  </si>
  <si>
    <t>Реле контроля фаз Delixi JD-5 1-100AРеле контроля фаз Delixi защищает линейные цепи от перегрузок и короткого замыкания. Устройство контролирует питающее напряжение и порядок чередования фаз, реагирует на перекос по отдельным фазам, выявляет обрыв фазы и несимметричность трёхфазного напряжения.</t>
  </si>
  <si>
    <t xml:space="preserve"> Требуется установка и внедрение в экспедициях  для защиты оборудования от перенапряжения.</t>
  </si>
  <si>
    <t>Реле OMRON MY4IN с цоколем 220/240VAC(S).Ток контактов макс.5АPYF14A-EКонтакты4PDT Нагрузка контакта DC @R 5A / 24В DC Серия реле MY4 Производитель OMRON Сопротивление контактов 100мОм Характеристики реле кнопка проверки с блокировкой.Ток обмотки 5,3мАРабочая температура-55...70°CНагрузка контакта AC.5A / 220В AC; Мощность, потребляемая обмоткой1,2ВА.Коммутируемое напряжение макс. 250В AC</t>
  </si>
  <si>
    <t xml:space="preserve">Для защиты от перепадов, перебоев напряжения. Требуется установка в экспедициях где имеется дробильное оборудование </t>
  </si>
  <si>
    <t>Рудничое, шахтное электрооборудование</t>
  </si>
  <si>
    <t>электрооборудование, предназначенное для подземных выработок шахт и рудников, в которых могут образоваться взрывоопасные газо-, паро- или пылевоздушные смеси в опасных концентрациях.</t>
  </si>
  <si>
    <t>Рудничный выключатель типа ВРН</t>
  </si>
  <si>
    <t>Автоматический фидерный выключатель АФВ</t>
  </si>
  <si>
    <t>Ящик силовой с рубильником ЯРВ-6123 (РПБ) 250А с ПН-2 Характеристика шита номинальной ток: 250Астепень зашиты: ИП54 Номинал напряжение: 380В;Частотаси: 50Гц;Общие В.Д.Ш.от 400х300х220 мм до 1200х800х600 мм .</t>
  </si>
  <si>
    <t>Энергетические инструменты (разные)</t>
  </si>
  <si>
    <t>Это особые вымышленные конструкции, призванные наделять энергетические действия силой конкретного намерения. Работа с ними значительно усиливает эффект энергетического воздействия</t>
  </si>
  <si>
    <t>Лазы ЖБ опор</t>
  </si>
  <si>
    <t>Когти монтерские (по дереву)</t>
  </si>
  <si>
    <t>Когти монтерские предназначены для подъема на деревянные и деревянные с ж/б приставками опоры линий электропередач, а также на опоры линии связи и работы на них. Серп выполнен из котельной трубы, шипы выполнены из инструментальной стали, закаленные. В комплекте с ремнями кожаными. ТУ 5221-001-99107660-2010Диаметр опор: 310-415 мм Масса когтей с ремнями: не более 4,5 кг</t>
  </si>
  <si>
    <t>Указатель высокого напряжения</t>
  </si>
  <si>
    <t>УВН-10Кв Параметр Значение Напряжение (порог) срабатывания указателя, В, не выше 1500 Максимальное рабочее напряжение, кВ 10; Метод измерения контактный</t>
  </si>
  <si>
    <t>Измерительные приборы</t>
  </si>
  <si>
    <t>Применяемых для измерения различных электрических величин. </t>
  </si>
  <si>
    <t>Счётчик воды</t>
  </si>
  <si>
    <t>Светильники, Прожекторы, LED панел, LED лампы</t>
  </si>
  <si>
    <t xml:space="preserve">Предназначены для освещения территории –  производственной и складской и т.п. </t>
  </si>
  <si>
    <t xml:space="preserve">Светильник </t>
  </si>
  <si>
    <t xml:space="preserve"> LED-прожекторы </t>
  </si>
  <si>
    <t>Наконечники (разные)</t>
  </si>
  <si>
    <t xml:space="preserve"> Предназначены для оконцевания опрессовкой  кабелей и проводов; </t>
  </si>
  <si>
    <t>Наконечник кабельный медный</t>
  </si>
  <si>
    <t>Наконечник алюминиевый</t>
  </si>
  <si>
    <t>Силовой кабель (разные)</t>
  </si>
  <si>
    <t>Предназначены для передачи и распределения электрической энергии в стационарных установках на номинальное переменное напряжение 10 кВ номинальной частотой 50 Гц для сетей с заземленной и изолированной нейтралью; Материал жилы: алюминий. Материал оболочки: полиэтилен</t>
  </si>
  <si>
    <t>метр</t>
  </si>
  <si>
    <t xml:space="preserve">Кабель КГ 3 * 50 + 1 * 25 </t>
  </si>
  <si>
    <t xml:space="preserve">Кабел АВВГ 3х35+1х16 </t>
  </si>
  <si>
    <t>Кабель АВБбШв 3х70+1х35</t>
  </si>
  <si>
    <t>Кабель АПвЭПУ 3*95 /16-10</t>
  </si>
  <si>
    <t>Кабель АПвЭПу 3х95/16  предназначены для передачи и распределения электрической энергии в стационарных установках на номинальное переменное напряжение 10 кВ номинальной частотой 50 Гц для сетей с заземленной и изолированной нейтралью; Материал жилы: алюминий. Материал оболочки: полиэтилен</t>
  </si>
  <si>
    <t>Провода изолированые (разные)</t>
  </si>
  <si>
    <t>Предназначенного для передачи и распределения электрической энергии силовых и осветительных сетях напряжением от 0,6/1 кВ</t>
  </si>
  <si>
    <t>Провод АППВ 2*2,5</t>
  </si>
  <si>
    <t>Две одно проволочные алюминиевые токопроводящие жилы номинальным сечением 2,5 мм2, соответствующие 1 классу по ГОСТ 22483-2012. Изоляция из ПВХ пластиката номинальной толщиной 0,8 мм. Токопроводящие жилы уложены параллельно в одной плоскости с разделительным основанием между ними номинальной шириной 1,0 мм и номинальной толщиной 0,5 мм.</t>
  </si>
  <si>
    <t>Провод ПВС 3х2,5</t>
  </si>
  <si>
    <t> Три многопроволочные медные или медные лужёные токопроводящие жилы, соответствующие 5 классу по ГОСТ 22483-2012, номинальным сечением 2,5 мм2. Номинальное переменное напряжение 380 В частотой 50 Гц; Номинальная токовая нагрузка не более 25 А</t>
  </si>
  <si>
    <t>Провод ПУГНП 2х2,5</t>
  </si>
  <si>
    <t> Две многопроволочные медные токопроводящие жилы номинальным сечением 2,5 мм2, конструктивно соответствующие не менее чем 2 классу по ГОСТ 22483-2012 ; Изоляция из ПВХ пластиката номинальной толщиной 0,3 мм.; Номинальное переменное напряжение 250 В частотой 50 Гц; Испытательное напряжение изоляции на проход 2000 В.Сопротивление жил при 20 °С не более 10,9 Ом/км</t>
  </si>
  <si>
    <t xml:space="preserve">Для замены не пригодных монтажных проводов на участках, обеъктах и цехах экспедиции. </t>
  </si>
  <si>
    <t>Провод ПВС 4х6</t>
  </si>
  <si>
    <t>Конструкция провода ПВС 4х6 - 0,38кВ;етыре токопроводящих жилы из медной или медной луженой проволки (3 фазы + ноль);Изоляция из ПВХ пластиката;</t>
  </si>
  <si>
    <t>Провод ПВС 4х10</t>
  </si>
  <si>
    <t>Конструкция провода ПВС 4х10 - 0,38кВ; Четыре токопроводящих жилы из медной или медной луженой проволки (3 фазы + ноль); Изоляция из ПВХ пластиката;3. Оболочка из ПВХ пластиката.</t>
  </si>
  <si>
    <t>Провод неизолированый (разные)</t>
  </si>
  <si>
    <t xml:space="preserve">Предназначенного для передачи и распределения электрической энергии в воздушных линии электропередачи </t>
  </si>
  <si>
    <t>тн</t>
  </si>
  <si>
    <t>Провода сталеалюминиевого АС 35/6,2</t>
  </si>
  <si>
    <t>Провод алюминиевый неизолированный А 35</t>
  </si>
  <si>
    <t>Провод алюминиевый неизолированный А 25</t>
  </si>
  <si>
    <t>Опоры, Траверсы, Изоляторы, Крюки, Хомуты -</t>
  </si>
  <si>
    <t>пора воздушной линии электропередачи (опора ЛЭП) — сооружение для удержания проводов и при наличии</t>
  </si>
  <si>
    <t>Используется для деревянных опор</t>
  </si>
  <si>
    <t>Изоляторы ШФ-10 предназначены для изоляции и крепления неизолированных проводов на воздушных линиях электропередач и в распределительных устройствах электростанций и подстанций переменного тока напряжением 6 и 10 кВ частотой до 100 Гц. Эксплуатируются при температуре окружающего воздуха от -60 до +50°С.</t>
  </si>
  <si>
    <t xml:space="preserve">Траверс ТМ -1 </t>
  </si>
  <si>
    <t xml:space="preserve">Комплект к опорам СВ 110  </t>
  </si>
  <si>
    <t>Хомут для СВ-110</t>
  </si>
  <si>
    <t xml:space="preserve">Опора ж/б  СВ-110  </t>
  </si>
  <si>
    <t>Электродвигатели (разные)</t>
  </si>
  <si>
    <t>электрическая машина (электромеханический преобразователь), в которой электрическая энергия, посредством магнитного поля, преобразуется в механическую.</t>
  </si>
  <si>
    <t>Станки, Аппараты, Генераторы</t>
  </si>
  <si>
    <t>Технологическая машина, предназначенная для обработки материалов с целью получения заготовок или готовых изделий либо для получения новых материалов из сырья;  электрическая машина, преобразующая механическую энергию в электрическую энергию переменного тока.</t>
  </si>
  <si>
    <t>Масляный обогреватель EMERLAND 13 секций Количеество секций: 13 штук Возможности обогревателя: турбо переключатель; регулятор мощности; регулятор термостата; встроенный тепловентилятор. Габариты обогреателя: 635Х175х685 Комплектация : сушилка
Мощность : 3000 Вт Тип оборудования: масляный    обогреватель Управление обогревателем: механическое Площадь обогрева масляного обогревателя составляет 35- 40 квадратных метров. Вес обогревателя: 16,9 кг</t>
  </si>
  <si>
    <t xml:space="preserve">Задвижки чугунные  </t>
  </si>
  <si>
    <t>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 </t>
  </si>
  <si>
    <t>Задвижка чугунный</t>
  </si>
  <si>
    <t>Вентиль чугунный</t>
  </si>
  <si>
    <t>Кран полипропиленовый</t>
  </si>
  <si>
    <t>Кран шаровой полипропиленовый</t>
  </si>
  <si>
    <t>Полиэтиленовые трубы представляют собой современные пластиковые полимерные трубы. При производстве таких труб применяется полиэтилен низкого давления.  Полиэтиленовая труба находит своё применение в инженерных системах для питьевого и технического водоснабжения, в системах канализации и дренажа, в водопроводах и других различных трубопроводах, которые транспортируют любые жидкие вещества, к которым трубы из полиэтилена имеют химическую стойкость.</t>
  </si>
  <si>
    <t>Уголь</t>
  </si>
  <si>
    <t xml:space="preserve">Вид  твёрдое топливо, используемое в целях отопление бытовых и производственных  помещении; Уголь марка 2БР; фракция 0-300мм </t>
  </si>
  <si>
    <t>Согласно программы ОЗП</t>
  </si>
  <si>
    <t xml:space="preserve">Кондесаторное устройство </t>
  </si>
  <si>
    <t>Согласно гос программы по сножению реактивного энергию требуется внедрения УКМ устройств</t>
  </si>
  <si>
    <t>Высоковольтное оборудования, зап. Части.</t>
  </si>
  <si>
    <t>вид электрических устройств и механизмов, выполняющих коммутацию, преобразование, а также распределение электроэнергии с высокой величиной напряжения, выше 1000 Вольт. Некоторое такое оборудование применяется для проверки электрической прочности силового электрооборудования.</t>
  </si>
  <si>
    <t>Высоковольтный предохранитель</t>
  </si>
  <si>
    <t>Перекидной рубильник</t>
  </si>
  <si>
    <t>Коробка соединительная рудничная типа</t>
  </si>
  <si>
    <t>Подгодовка к ОЗП</t>
  </si>
  <si>
    <t>ФОЛЬГОИЗОЛ -  представляет собой рулонный материал, который состоит из тонкой алюминиевой рифленой фольги, с нижней стороны покрытой слоем битумно-полимерного либо битумно-резинового вяжущего. В состав используемого битумного вяжущего входит битум, резина либо каучук с антисептиком и минеральным наполнителем. Фольгоизол широко используется в качестве защитного слоя при изоляции трубопроводов, теплотрасс, внутренних и внешних водопроводных систе</t>
  </si>
  <si>
    <t>Фольгированный утеплитель - универсальный материал, применяемый абсолютно везде. Однако, в зависимости от вида поверхности, установка материала отличается. В данной статье мы расскажем о нюансах монтажа, а также о решениях проблем, с которыми может столкнуться новичок.</t>
  </si>
  <si>
    <t>дона</t>
  </si>
  <si>
    <t>рулон</t>
  </si>
  <si>
    <t>Қизилқум ДГҚЭ</t>
  </si>
  <si>
    <t>Даугизтау ДГҚЭ</t>
  </si>
  <si>
    <t>Кўупатас ДГҚЭ</t>
  </si>
  <si>
    <t>Ҳисор  ДГҚЭ</t>
  </si>
  <si>
    <t>Сурхон ДГҚЭ</t>
  </si>
  <si>
    <t>Зарафшон ДГҚЭ</t>
  </si>
  <si>
    <t>Шимолий Нурота ДГҚЭ</t>
  </si>
  <si>
    <t>Зармитан ДГҚЭ</t>
  </si>
  <si>
    <t>Шарқий Қурама ДГҚЭ</t>
  </si>
  <si>
    <t>Олмклиқ  ДГҚЭ</t>
  </si>
  <si>
    <t>Марказий Лаборатория</t>
  </si>
  <si>
    <t>МИЧБ</t>
  </si>
  <si>
    <r>
      <t xml:space="preserve">Диэлектрические перчатки резиновые используются в качестве основного средства защиты от поражения высоким напряжением до и вышее 1 кВ. Выполнены из листовой резины методом штанцевания, по этому они могут ещё называться диэлектрические перчатки штанцованные. По отношению к бесшовным перчаткам, они более тонкие и более удобные для работы с мелкими деталями и инструментами.  </t>
    </r>
    <r>
      <rPr>
        <b/>
        <sz val="12"/>
        <rFont val="Times New Roman"/>
        <family val="1"/>
        <charset val="204"/>
      </rPr>
      <t xml:space="preserve">ЭВ-350 мм, </t>
    </r>
    <r>
      <rPr>
        <sz val="12"/>
        <rFont val="Times New Roman"/>
        <family val="1"/>
        <charset val="204"/>
      </rPr>
      <t>ТУ-38305-05-257-89, Артикул- П-0213082</t>
    </r>
  </si>
  <si>
    <r>
      <t xml:space="preserve">Диэлектрический резиновый коврик МЕРИОН, </t>
    </r>
    <r>
      <rPr>
        <b/>
        <sz val="12"/>
        <rFont val="Times New Roman"/>
        <family val="1"/>
        <charset val="204"/>
      </rPr>
      <t>500х500х6 мм, черный, КОВ404</t>
    </r>
    <r>
      <rPr>
        <sz val="12"/>
        <rFont val="Times New Roman"/>
        <family val="1"/>
        <charset val="204"/>
      </rPr>
      <t xml:space="preserve">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500*500*5</t>
    </r>
  </si>
  <si>
    <r>
      <t xml:space="preserve">Светильник </t>
    </r>
    <r>
      <rPr>
        <b/>
        <sz val="12"/>
        <rFont val="Times New Roman"/>
        <family val="1"/>
        <charset val="204"/>
      </rPr>
      <t>RKU COBRA LED COB LE042B 100W 6000K1;</t>
    </r>
    <r>
      <rPr>
        <sz val="12"/>
        <rFont val="Times New Roman"/>
        <family val="1"/>
        <charset val="204"/>
      </rPr>
      <t>Уличные светильники РКУ (LED) Предназначение: Освещение улиц, автостоянок, площадей и других открытых общественных мест.</t>
    </r>
  </si>
  <si>
    <r>
      <t xml:space="preserve">Солнечный прожектор Solar RKU2 </t>
    </r>
    <r>
      <rPr>
        <b/>
        <sz val="12"/>
        <rFont val="Times New Roman"/>
        <family val="1"/>
        <charset val="204"/>
      </rPr>
      <t>150W</t>
    </r>
    <r>
      <rPr>
        <sz val="12"/>
        <rFont val="Times New Roman"/>
        <family val="1"/>
        <charset val="204"/>
      </rPr>
      <t>. Не требует электротока и не требует монтажа электропроводки.Позволяет экономить электроэнергию, не потребляя электричество из сети.Резервное питание до 8 часов</t>
    </r>
  </si>
  <si>
    <r>
      <rPr>
        <b/>
        <sz val="12"/>
        <rFont val="Times New Roman"/>
        <family val="1"/>
        <charset val="204"/>
      </rPr>
      <t>AK-FLD 100W "AKFA LIGHTING"</t>
    </r>
    <r>
      <rPr>
        <sz val="12"/>
        <rFont val="Times New Roman"/>
        <family val="1"/>
        <charset val="204"/>
      </rPr>
      <t xml:space="preserve"> Характеристики: Мощность: 100В;Цветовая температура: 6500 K Напряжение: 120-250 V Степень защиты: IP 65 Частота: 50-60 Hz Световой поток: 9000-10500 Lm Эффективность: 60-70 Lm/W </t>
    </r>
  </si>
  <si>
    <r>
      <t>Калорифер</t>
    </r>
    <r>
      <rPr>
        <b/>
        <sz val="12"/>
        <rFont val="Times New Roman"/>
        <family val="1"/>
        <charset val="204"/>
      </rPr>
      <t xml:space="preserve"> 15квт 380в</t>
    </r>
    <r>
      <rPr>
        <sz val="12"/>
        <rFont val="Times New Roman"/>
        <family val="1"/>
        <charset val="204"/>
      </rPr>
      <t xml:space="preserve"> Ремонт и строительство на сегодняшний день становятся очень популярными, но для качественного выполнения работы необходимо иметь не менее качественные инструменты и приборы. Наша компания предлагает широкий ассортимент строительных инструментов и аппаратов по приятным ценам. </t>
    </r>
  </si>
  <si>
    <t>Қизилқум МГҚЭ</t>
  </si>
  <si>
    <t>Ҳисор  МГҚЭ</t>
  </si>
  <si>
    <t>Самарканд МГҚЭ</t>
  </si>
  <si>
    <t>Тошкент МГҚЭ</t>
  </si>
  <si>
    <t xml:space="preserve">АУКРМ 04-150 раб.напряжения 400-440В, частота 50 гц, ном.напряжения 5-2000 квар Гост МЭК 60439 IP31/IP54 Артикул Р-0193005 </t>
  </si>
  <si>
    <t xml:space="preserve">Трансформатор напряжения ЗНОЛ.06-10 кВ </t>
  </si>
  <si>
    <t xml:space="preserve">Трехфазный счетчик электроэнергии TE-73 S-G-1-0 U 5(7,5)A Класс точности при измерении - активной энергии;   - реактивной энергии; 0,5S или 1,0  1,0 или 2,0; Номинальное напряжение, - 100В ;Номинальный(макс) ток, 5(7,5) А; </t>
  </si>
  <si>
    <t xml:space="preserve">Трехфазный счётчик электроэнергии TE-73 S-G -1-3 5-10A;  Фазы -3; Вольт - 380В;  Подключения АСКУЭ -да; </t>
  </si>
  <si>
    <t>Счётчик воды Quvvat Ultramer-50 Счетчик холодной и горячей воды турбинный Ултрамер-50 предназначен для измерения объема холодной и горячей питьевой воды протекающей в системах холодного и горячего водоснабжения при температуре от +5 до +90°С и давлении до 1,0 МПа (10 кгс/см2). Артикул 20002008 , 5-90 c , 50 мм гост 50601-93</t>
  </si>
  <si>
    <t>Счётчик воды Quvvat Ultramer-32 Счетчик холодной и горячей воды турбинный Ultramer-32 предназначен для измерения объема холодной и горячей питьевой воды протекающей в системах холодного и горячего водоснабжения при температуре от +5 до +90°С и давлении до 1,0 МПа (10 кгс/см2). Артикул 20002008 , 5-90 c , 50 мм гост 50601-93</t>
  </si>
  <si>
    <t xml:space="preserve">24 Волть 30 ватт AK-FLD 100W "AKFA LIGHTING" Характеристики: Мощность: 100Вт;Цветовая температура: 6500 K Напряжение: 12-80 V Степень защиты: IP 65 Частота: 50-60 Hz Световой поток: 9000-10500 Lm Эффективность: 60-70 Lm/W </t>
  </si>
  <si>
    <t>Катушка IEK УК30 с т/з 4 места 2Р+PЕ/30метров 3х1,5мм2 IP44 "Industrial plus"</t>
  </si>
  <si>
    <t>При помощи удлинителя на катушке легко подключить удаленное на расстояние до 30 м от стационарной розетки электрооборудование. Незаменимы на строительной площадке, в малом бизнесе, в промышленности.Тепловое реле защищает от превышения максимально допустимой подключаемой нагрузки.Оснащен кабелем или проводом   ПВС/H05VV.  Поперечное сечение жилы, mm  21.5.  Количество жил 3.  Материал корпуса  пластик.   Бренд  IEK.</t>
  </si>
  <si>
    <t>Предназначенный для измерения и контроля (например, в системах релейной защиты сетей)  напряжения,  тока или фазы электрического сигнала переменного тока промышленной частоты   (50 или 60 Гц) в контролируемой цепи.</t>
  </si>
  <si>
    <t>В экспедициях эксплуатируется трансфоратора тока кол-во 26 комп. Из них не исправном состояние 8 комп, требуется замена; Требуется по этапное внедрения новых модификации ТТИ -150/5, 250/5 и 400/5 кол-во 18 комп.Для резерва необходимо 6 комп.</t>
  </si>
  <si>
    <t>Для электрического компрессора мошностью 75кВт Сурхан ПГРЭ, для Ц.Л. (ингичка) дроб цеха. Для плавного пуска и защиты от перенапряжения</t>
  </si>
  <si>
    <t>Шахты и штольни;  Хисор ЦГРЭ -4ед, Самарканд ЦГРЭ - 2ед, и ТошкентЦГРЭ -4ед. Всего 15 ед. общая проходка на 2024г состовляет 6310 п/м.  На  данный период задействованы 14 шт АФВ-3 из них 4 шт АФВ работают не стабильно и с перебоями,  требуется их замена.Для резерва необходимо 4 ед.</t>
  </si>
  <si>
    <t>Для установки гидрофицированных буровых агрегатов</t>
  </si>
  <si>
    <t>За требовано на шахтах  ЦПГРЭ для резерва, в целях оперативном замене  неисправных насосос во избежание простоев.</t>
  </si>
  <si>
    <t xml:space="preserve">В следующих экспедициях затребовали  маслянный обогреватель для утепления вагонов и сушки одежд в влажных условиях. </t>
  </si>
  <si>
    <t xml:space="preserve">Согласно заявкам Самарканд ЦПГРЭ  Ø25-400м. Тошкент ЦПРЭ 2000 м. Для протяжки с админ.здания до холодной воды. Ц.Л. Для подачи тех воды до лобаротории </t>
  </si>
  <si>
    <t>Затребованно для штольни и шахт Самарканд ЦПГРЭ, Гиссар ЦПГРЭ для кабельных соединении данной переуд требуется замена не пригодных КСР-6 в количестве 2-шт, и дальнейших установки новых. Для резерва  требуется 2-шт.</t>
  </si>
  <si>
    <t>Пускатель рудничный</t>
  </si>
  <si>
    <t>Пускатель рудничный прямого пуска ПРН 250А в рудничном нормальном исполнении с маркировкой РН2, нереверсивный предназначен для работы в трехфазных сетях переменного тока с изолированной нейтралью трансформатора в условиях рудников и шахт, а также других предприятий горнорудной промышленности</t>
  </si>
  <si>
    <t xml:space="preserve">Трансформатора ТСЗИ </t>
  </si>
  <si>
    <t xml:space="preserve">Реле контроля фаз  </t>
  </si>
  <si>
    <t xml:space="preserve">Фотореле      </t>
  </si>
  <si>
    <t xml:space="preserve">Мегомметр   </t>
  </si>
  <si>
    <t xml:space="preserve">Изолятор ИПУ 10 кВ </t>
  </si>
  <si>
    <t>Изолятор ШФ-10 1700</t>
  </si>
  <si>
    <t>Масляный обогреватель 16</t>
  </si>
  <si>
    <t xml:space="preserve">Трансформаторы напряжения </t>
  </si>
  <si>
    <t xml:space="preserve">Трансформатор ОСО </t>
  </si>
  <si>
    <t xml:space="preserve">Частотный преобразователь           </t>
  </si>
  <si>
    <t xml:space="preserve">Частотный преобразователь                 </t>
  </si>
  <si>
    <t xml:space="preserve">Частотный преобразователь                  </t>
  </si>
  <si>
    <t xml:space="preserve">Частотный преобразователь              </t>
  </si>
  <si>
    <t xml:space="preserve">Реле токовое   </t>
  </si>
  <si>
    <t xml:space="preserve">Ящик силовой с рубильником   </t>
  </si>
  <si>
    <t xml:space="preserve">Солнечный прожектор </t>
  </si>
  <si>
    <t xml:space="preserve">Для освещения буровых площадках,шахт и штольнях в экспедициях </t>
  </si>
  <si>
    <t xml:space="preserve">Кабел КГ 3х95*1х35 </t>
  </si>
  <si>
    <t xml:space="preserve">Кабел  КГ 3*35+1*16  </t>
  </si>
  <si>
    <t xml:space="preserve">Кабел  КГ 3*25+1*10 </t>
  </si>
  <si>
    <t>Кабель КГ 3 * 70 + 1 * 25</t>
  </si>
  <si>
    <t xml:space="preserve">Кабель гибкий КГ 1х10 </t>
  </si>
  <si>
    <t xml:space="preserve">Требуется замена питающих кабелей от трансформатора до жил вагона растояния 15-25 метров. А также для Штольни Чакмоктош </t>
  </si>
  <si>
    <t>Крюк КН-22</t>
  </si>
  <si>
    <t>В экспедициях имеется ЛЭП 6-10кВ обшая протяжонностью 112 км. На 112км  установлены 6720 шт изоляторов ШФ-10. Часть этих изоляторов пришли негодность 196 шт. требуется замена. Также ожидается строительство передвежных ЛЭП протяжёностью 41,6  км.41600/50*3=2496                                  .</t>
  </si>
  <si>
    <t>Центробежный консольный насос</t>
  </si>
  <si>
    <t>По заявкам Самарканд ЦПГРЭ перекачивания техничоской воды с шахт для буровых агрегатов во избежание простоев.</t>
  </si>
  <si>
    <t xml:space="preserve">Электродвигатель </t>
  </si>
  <si>
    <t xml:space="preserve">Насос погружной скважинный   </t>
  </si>
  <si>
    <t xml:space="preserve">Калорифер 15квт 380в  </t>
  </si>
  <si>
    <t>Кран шаровой стальной муфтовый LD КШЦМ Ду80</t>
  </si>
  <si>
    <t xml:space="preserve">Согласно заявкам Зармитан ПЭ ПНД Ø32-200м. Ш. Курама 2000 метров Для протяжки с  водной уч. до бур плошадки.  </t>
  </si>
  <si>
    <t xml:space="preserve">Для замены монтажных проводов, на тепляках и жил вагонах. Кол-во эл.буровых установках  35 ед. На каждую буравую потрачено около 50-60  метров мантажного провода атакже Ц.Л. ведутся монтажные работы 350 метров. На данной момент часть монтажных проводов требует замены. Планируется замена 2350 метров непригодная части монтажных проводов. Для резерва 650метров.   </t>
  </si>
  <si>
    <t xml:space="preserve">Разъединитель </t>
  </si>
  <si>
    <t xml:space="preserve">Соединительная кабельная муфта    </t>
  </si>
  <si>
    <t>Затребованно для штольни и шахт Гиссар ЦПГРЭ и Самаркандской  ЦПГРЭ для кабельных соединении данной переуд требуется замена не пригодных КРН 250 в количестве 9-шт, а также новые штодьни Ш.Курама ПЭ 5 шт. Для резерва требуется  6 шт.</t>
  </si>
  <si>
    <t xml:space="preserve">Коробки разветвлительные КРН 250      </t>
  </si>
  <si>
    <t>Штольни №7 Гиссаркой ПЭ для проходки горных работ, вентиляции СВМ-6 5-шт (22кВт) и буровых работ ханжин 10 (55кВт) 300 м. а также замена устаревшего кабеля в Ш.Кураминской ПЭ лабораторной здании и установки новой муфильной печи 5-шт (20 кВт) а также проходки штольнии всего 600 м. Зармитанской ПЭ на уч гужумсой установка бур агрегата 300 м. Кизилкумской ПЭ замена старого кабеля от тр-р 400/6 до здании 300 м</t>
  </si>
  <si>
    <t xml:space="preserve">В каждой экспедиции на участках, цехах и обеъктах  имеется около 20-25 ед. прожекторов. Общее количество прожекторов подразделениях составляет 250-300 ед. Срок эксплуатации прожекторов не горантирован из-за чего многие прожекторы сгарают не отрабатывает свой ресурс. Данной момент требуется заменить 36 ед. сгоревших прожекторов, а также дополнительные новые установки 42шт. Для резерва требуется 56 шт. по этапной замены сгаревших.  </t>
  </si>
  <si>
    <t>В следующих экспедициях имеется дробилки  Кизилкум ЦПГРЭ -2шт, Самарканд ЦПГРЭ 2-шт, Тошкент ЦПГРЭ 2-шт, Хисор ЦПГРЭ 2-шт, Геофизика 1-шт данной Ц.Л. (ингичка)-1шт экспедиции затребовали 10-шт Калорифера для сушки геологических проб.</t>
  </si>
  <si>
    <t xml:space="preserve">Данный  материалы будут использованы для подгатовки обеъктов к осеннему зимнему переуду 2024-2025 году </t>
  </si>
  <si>
    <t xml:space="preserve">Данный  материалы будут использованы для подгатовки обеъктов к осеннему зимнему переуду 2024-2025 году  </t>
  </si>
  <si>
    <t>Согласно заявкамКизилкум ЦПГРЭ 3-шт, Гиссар ЦПГРЭ 3-шт, Самарканд ЦПГРЭ 3-шт, Тошкент ЦПГРЭ-3штна высоковольтный кабель требуется соединительная муфта марки 3СТп-10-95/120.</t>
  </si>
  <si>
    <t xml:space="preserve">В экспедициях имеется 25 ед. высоковольтных ячеек типа КРУН, ЯКНО-6 кВ где установлены по 6 шт. ИПУ-10.Данный момент требуется замена 18 шт. Для резерва требуется 6 шт. </t>
  </si>
  <si>
    <t xml:space="preserve">Количество ЯРВ устройств составляет; Шахта, Штольня -15 шт, а также объекты, цеха, и участки около 25 ед.  Общее количество 40 ед. Для по этапной замены изношеных затребовано по экспедициям. требуется 8 шт.Для дополнительного точек 4 шт.  Для резерва необходимо 4 ед.                  </t>
  </si>
  <si>
    <t>В экспедициях эксплуатируется высоковольтные ячеейки в количестве 20 ед, где установлены ТН  НТМИ-6. Из них 4 ед работают не стабильно с перебоями, требуется замена; Для резерва необходимо 4 ед.</t>
  </si>
  <si>
    <t>Измерительная трансформатор тока ТОЛ-6 кв  СВЭЛ Т (далее – трансформаторы) предназначены для передачи сигнала измерительной информации средствам измерений, устройствам защиты, автоматики, сигнализации и управления в электрических установках переменного тока промышленной частоты. Напряжение 6кВ.</t>
  </si>
  <si>
    <t>Трансформаторы напряжения ЗНОЛ.06 применяются в электрических цепях переменного тока частотой 50 Гц с номинальным напряжением от 3 до 35 кВ включительно с целью передачи сигнала измерительной информации приборам измерения, защиты, автоматики, сигнализации и управления. ЗНОЛ.06-10 перед.мощность 630 В-А, Гост 15150, номинальная напряжения 10 кВ.предназначены для установки в комплектные распределительные устройства (КРУ) внутренней и наружной установки и служат для питания цепей измерения, автоматики, сигнализации и защиты в электрических установках переменного тока частоты 50 или 60 Гц в сетях с изолированной нейтралью.                      Напряжение 6кВ.</t>
  </si>
  <si>
    <t>В экспедициях на буровых агрегатов, шахтах и штольнях эксплуатируется 10 ед, из них не исправном состояние 6 ед, требуется замена; Для резерва необходимо 2 ед.</t>
  </si>
  <si>
    <t xml:space="preserve">В экспедициях на буровых агрегатов, шахтах и штольнях эксплуатируется 16 ед, из них не исправном состояние 6 ед, требуется замена; </t>
  </si>
  <si>
    <t xml:space="preserve">В экспедициях имеется высоковольтные ЯКНО -6кВ в количестве 20 ед на которых установлены по 3 шт измерительные трансформаторы тока. Из них 12 ед работают не стабильно с перебоями на данный момент требуется замена  некоректно работающих трансформаторов.  Для резерва необходимо 3 ед.                                                            </t>
  </si>
  <si>
    <t xml:space="preserve">Имеется в наличии в экспедициях 20 шт переносных заземлении. Из них не годном состояние 10 шт, требуется замена; </t>
  </si>
  <si>
    <t>Имеется в наличии в экспедициях 105 шт монтажных поясов. Из них не пригодном состояние 22 шт, требуется замена; Для резерва необходимо 5 шт.</t>
  </si>
  <si>
    <t xml:space="preserve">Количество РП, ЯРП, АРВ, ВР и других распред. устройств составляет; на буровых 55 шт, Шахта, Штольня - 45 шт, а также объекты, цеха, и участки около 200 единиц.  Общее количество  300 точек. На данный момент в экспедициях после выбраковки осталось 175 единиц ковриков. Для замены требуется закупить 175 шт для  участков, шахт и буровых. </t>
  </si>
  <si>
    <t>Имеется  электрические буровые установки, а также объекты, цеха, и участки около 95 шт. На данный момент в экспедициях после выбраковки осталось 65 шт. перчаток. Для замены требуется закупить  30 шт.  Для резерва необходимо 55 шт. для резерва.</t>
  </si>
  <si>
    <t>В экспедициях имеется  буровые агрегаты марки UKB-5S кол-во 5 ед. Требуется резерв 2 ед.</t>
  </si>
  <si>
    <t>На буровых агрегатах эксплуатируется эл.лебёдки марки ЛГ-5, Л-5 с мощностью 5,5 кВт кол-во 28 ед. Требуется замена ЧП работающие с перебоями кол-во 3 ед, а также для резерва необходимо 1 ед.</t>
  </si>
  <si>
    <t xml:space="preserve">В геофизической партии имеется лебедка иощностью 2,2 кВт. В целях бесперебойной и стабильной работы оборудование требуется резерв В целях сохранения </t>
  </si>
  <si>
    <t>На буровых эксплуатируются Насосы НБ-32 с мощностью 30 кВт количестве 16 ед. Требуется замена ЧП работающих с перебоями кол-во 4 ед. Для резерва необходимо 2 ед.</t>
  </si>
  <si>
    <t>Для электрического бурового агрегата  ESD-9 с мощностью 110  кВт, Для плавного пуска и защиты от перенапряжения</t>
  </si>
  <si>
    <t>Количество трансформаторных подстанции по экспедициям составляет 110 ед.  а также имеется силовые распределительные устройство в дробилках и лабораторных участках количестве 20 шт. Общие кол-во 130 ед. силовых устройств где установлены АВ от 400 -800 А. На данной момент требуется замена некоректно работающих АВ кол-во 48 шт Которых необходимо заменить. Для резерва необходимо 14 шт.   какие установка</t>
  </si>
  <si>
    <t>В экспедициях эксплуатируется  электрические буровые устройств где установлены по 2-3 кантактов. Общие кол-во около 70-90 шт. За время эксплуатации контакты данное пусковое оборудования быстро изнашиваются и требует частых замен. Неисправные контакторы работают с перебоями, в связи с чем требуется  42 шт. Остальное количество 40 ед. кантакторов затребован для резерва в целях замены  неисправных во избежание простоев.</t>
  </si>
  <si>
    <t>В экспедициях имеется дробильные печи с мошностью от 40-55 кВт кол-во 9 ед, электрические котельные установки с  мошностью 50-65 кВт -8 ед,  компрессоры с мошностью 55-130 кВт -12 ед,  а также рапредилительные щиты где  используется такие типы кантакторов. Обшие кол-во устройств примерно 40 ед. Требуется замена не коректно работаюших контакторов кол-во 20 шт. Остальные кол-во 20 ед. кантакторов затребован для замена  неисправных во избежание простоев.</t>
  </si>
  <si>
    <t>Количество РП, ЯРП, АРВ, ВР и других распред. устройств составляет; на буровых 40 шт, Шахта, Штольня - 40 шт, а также объекты, цеха, и участки около 160 единиц.  Общее количество  240 ед щитов. На каждом из щитов установлены магнитные пускатели минимум 2-3 шт. (520 шт ПМЛ). За время эксплуатации некоторые пускатели выходят из строя. Имеется около 71ед. некоректно работающих пускателей которые необходимо заменить. Остальные количество 70 ед. пускателей затребован для замены неисправных во избежание простоев.</t>
  </si>
  <si>
    <t>По заявкам Ташкентская ЦГРЭ пускатель ПРН-250 А планитуетя использует в штольнях  Чакмоктош.</t>
  </si>
  <si>
    <t xml:space="preserve">На шахтах и штольнях в данный период имеются около 15 ед. ВРН-250 которые полностью задействованы в работе. В 2024 году запланировано проходка на 6310 п/м.   Для подключения шахтного оборудования, ответвление кабельных линии в подземных условиях требуется установка ВРН-250А. Ожидаемой количество ответвлении в год 12 точек </t>
  </si>
  <si>
    <t>В экспедициях имеется 22 ед мегометров. Из них 8 ед. работают некоректно с перебоями, требуется замена;  Для резерва необходимо 4 ед.</t>
  </si>
  <si>
    <t>В экспедициях имеется 28 пар Ж/Б лазов. Из них 16 пар почти пришли негодность, требуется замена.</t>
  </si>
  <si>
    <t>В экспедициях имеется 24 пар когти монтёрские. Из них 17 пар почти пришли негодность, требуется замена.</t>
  </si>
  <si>
    <t>В экспедициях имеется УВН -10кВ кол-во 24 шт. из них 11 шт. не исправный, требуется замена.</t>
  </si>
  <si>
    <t xml:space="preserve">Имеется М381 амперметоров в экспедициях кол-во 60 ед Для резерва необходимо 20-ед. </t>
  </si>
  <si>
    <t>Амперметр</t>
  </si>
  <si>
    <t xml:space="preserve">Вольтметр </t>
  </si>
  <si>
    <t xml:space="preserve">Счетчик электроэнергии </t>
  </si>
  <si>
    <t>Счетчик электроэнергии</t>
  </si>
  <si>
    <t xml:space="preserve">Во исполнения гос программы по экономии эл.энергия требуется внедрения автономных источноков света. Также данные прожекторы на много эффективны в отдалёных от электросетей объектов </t>
  </si>
  <si>
    <t xml:space="preserve">В следующих экспедициях требуется опоры ж/б; Ташкентская ЦГРЭ (В.Курама 60 шт для штольни Чакмоктош Олмлик ПЭ 30 шт) Кизилкумская ЦГРЭ (Кизилкум ПЭ уч.прикантау 4-км кол-во 70 шт) Самаркандская ЦГРЭ (Зарафшон ПЭ уч Авлиё заргар 2 км 20-шт, Ш.Нурота ПЭ уч. Пистали 2,5 км 20-шт, Зармитан ПЭ уч.Чармитан 1-км 20 шт)  </t>
  </si>
  <si>
    <t xml:space="preserve">Требуется замена электродвигателей на вентилятор СВМ-5 Дробилка и Лаборатория по причине у них   (корпус не пригоден вал диформирован, востановлению не пригоден). Кизилкум ЦПГРЭ 1-шт, Тошкент ЦПГРЭ 1-шт. </t>
  </si>
  <si>
    <t>Требуется замена электродвигателей дробилбного оборудования по причине:  (корпус не пригоден вал диформирован, востановлению не пригоден).                                    Кизилкум ЦПГРЭ 1-шт, Тошкент ЦПГРЭ 1-шт. Ц.Л  для дроб цех  лаборатории 1-шт</t>
  </si>
  <si>
    <t xml:space="preserve"> Кизилкум ЦПГРЭ, Самарканд ПГРЭ, ГисорПГРЭ, Тошкент ПГРЭ Ц.Л.  также планируется строительсво передвижных линии от 1 км до 5 км.  При строительстве новых ЛЭП планируется 8 шт разденителей  Для резерва требуется 7-шт.</t>
  </si>
  <si>
    <t>Общие количество трансформаторов 110 шт. Из них на 12 ед трансформаторов требуется  частичная замена ПК-6 кол-во 36-шт. Для резерва требуется 6-шт.</t>
  </si>
  <si>
    <t>Затребованно для штольни и шахт Гисарской ЦГРЭ и Самаркандской ЦГРЭ.</t>
  </si>
  <si>
    <t>Согласно заявкам Кизилкум ЦПГРЭ 3-шт, Гиссар ЦПГРЭ 3-шт, Самарканд ЦПГРЭ 3-шт, Тошкент ЦПГРЭ-3шт на высоковольтный кабель требуется соединительная муфта марки 3СТп-10-70/120.</t>
  </si>
  <si>
    <t>2024 году плонируется бур.работы объёмом 2200 п/м уч. Чармтан для подключения 2-буровых агрегата Зармитан ПЭ уч Гужумсой требуется -1000 м.</t>
  </si>
  <si>
    <t>Кизилкумской ЦГРЭ предназначен для передвежения Ханжин 30 -(200 кВт) с одной точки на другую точку -200 м. а также Самаркандской ЦГРЭ предназначен для бур. Агрегата ханжин 30 -(200 кВт) -2 шт.с одной точки на другую точку -200 м.</t>
  </si>
  <si>
    <t xml:space="preserve"> Гиссарком ЦГРЭ использует для замены изношенных сварочнах кабелей 150 м., Самаркандском ЦГРЭ использует для замены и продления сварочных кабелей 150 м., Тошкентской ЦГРЭ также для удлинение и  замены изношенных сварочных кабелей 150 м. и в Ц.Л. использует для сворочных агрегатов 50м.</t>
  </si>
  <si>
    <t>Имеется счётчиков в экспедициях кол-во  ед. из них   35 ед. Для резерва необходимо 10-ед в целях оперативнной  замены.  При открытии новых объектов будут установлены счетчикт (договорные работы и др.)</t>
  </si>
  <si>
    <t>Имеется счётчиков в экспедициях кол-во  ед. из них   43 ед. Для резерва необходимо 10-ед в целях оперативного замены. При открытии новых объектов будут установлены счетчики (договорные работы и др.)</t>
  </si>
  <si>
    <t xml:space="preserve">Для использования в коратажной станции как переноска. </t>
  </si>
  <si>
    <t xml:space="preserve">В экспедициях имеется высоковольтные ЯКНО в количестве 20 ед на которых установлены по 1 шт измерительные трансформаторы напряжение Из них 4 ед работают не стабильно с перебоями на данный момент требуется замена  некоректно работающих трансформаторов. Для резерва необходимо 1 ед.                                                      </t>
  </si>
  <si>
    <t xml:space="preserve">Планируется установка ЧП на дробилное оборудование 6 шт.  Самарканд ЦГРЭ - имеются дробильное оборудование мощностью от 5-15кВт -6шт,  Тошкент ЦГРЭ - имеются дробильное оборудование мощностью от 5-15кВт -5шт. и Кизилкум ЦГРЭ имеются дробильное оборудование мощностью от 5-15кВт -5 шт. Всего 16 ед. Для резерва необходимо 2 ед. </t>
  </si>
  <si>
    <t>Ташкентская ЦГРЭ для прокладки кабеля на проветривании Штольнии №3 в В Кураминской  ПЭ вентиляторы СВМ -6 (22 кВт) 4-шт 300 м. а также для уборки горной массы из забоя с скреперной лебедкой ЛС-17  (17-кВт) 3шт. Самарканд ЦГРЭ (Зармитан ПЭ) для проветривания шахты №10-12 Вентиляторы СВМ -6 (22кВт) -3шт. и для откатки технической воды из ствола шахт 2-шт. (18,5кВт) 300 м. Кизикумский ПЭ Ханжин 16 (110кВт) замена устаревшего кабеля 70 м. и передвижения ханжин 16    110 (кВт) -130 м.Сурхон ПЭ уч Северный продления проходки 200м.</t>
  </si>
  <si>
    <t xml:space="preserve">Самаркандском ЦГРЭ (Зарафшан ПЭ) предназначено для уч.ЯНГИ Давон провентиривония шахты с СВМ-6 (22 кВт) 1-шт., и СВМ 5 (11 кВт) 1шт. 200 м, для СВМ 6 (22 кВт) 100 м. С.Нурота ПЭ нового построеного здания АТУ  для монтажа РМУ, зорядочный цех, Токарный цех- 400 м. а также В.Кураминской ПЭ для уселения дроб цеха. 250 м., Ц.Л. насосо ЦНС 60/66 предназначен  для замены устаревшего кабеля -50 м. </t>
  </si>
  <si>
    <t xml:space="preserve">Самаркандская ЦГРЭ (С.Нурота ПЭ для передвижения с одного точки на другую  бурового агрегата ЗМО-1500 (90кВт)-100 м. Гиссрской ЦГРЭ предназначен проветривания штольнии уч. Яхтон№7 100 м.,и штольнии Уч Северный. -100 м. и Кизилкумской ПЭ и Кокпатас ПЭ  предназначен для замены усиаревшего кабеля общежите  200 м и лаборатории 200 м.    </t>
  </si>
  <si>
    <t>Для удленение кабеля буровых агрегатов Тошкентской ЦГРЭ Hanjin-30 230 (кВт) 150м. Кизилкумская ЦГРЭ а также в Гиссарской ЦГПЭ на уч. Яхтон  требуется замены изношного  кабеля компрессорной установки РЕННЕР 132 Д мошностью 132 (кВт)-100м.</t>
  </si>
  <si>
    <t xml:space="preserve">Согласно заявкам по праходки горных работ Самарканд ЦГРЭ 3400 м. Тошкент ЦГРЭ 4800 м. Ø50-6300 м. Гиссар ЦГРЭ 1000 м. Для обеспечения бур бр. с технической водой используют полиэтиленовые трубы. Всего 9300 метров  </t>
  </si>
  <si>
    <t>Полителин труба SDR 11, ПЭ-100  д=32, калинлиги 3 мм</t>
  </si>
  <si>
    <t>Полиэтиленовая труба ПНД d= 50 мм, Стенка: 5.6 мм, SDR: 9, P= Ру16</t>
  </si>
  <si>
    <t xml:space="preserve">Полиэтиленовая труба ПЭ-100 SDR 11 - 25×2,3 питьевая </t>
  </si>
  <si>
    <t xml:space="preserve">2024 год запланировано строительство стационарных и передвижных  ЛЭП на участках согласно  геологических проектов  и договорных работ. По предворительным подсчётом заплонированно строительство  ЛЭП; Стационарных 20 км, передвижных 68 км. Итого ЛЭП            88 км. Из них 60% (53 км) ЛЭП перестраиваются на другие участки имеюшимся наличии линиями (демонтаж-монтаж). Ожидается новое строительство ЛЭП  40%  (36 км).  36х3=108 км. Ожидается расход алюминевого провода на 108 км            </t>
  </si>
  <si>
    <t xml:space="preserve">ФОЛЬГОИЗОЛ -4мм  </t>
  </si>
  <si>
    <t xml:space="preserve">Стекловата с фольгой-10мм  </t>
  </si>
  <si>
    <t>Харид предмети</t>
  </si>
  <si>
    <t>Харид предмети таснифи</t>
  </si>
  <si>
    <t>Миқдори</t>
  </si>
  <si>
    <t>Изоҳ</t>
  </si>
  <si>
    <t>ММ ва ТХ БЎЛИМИ 2024 йил учун</t>
  </si>
  <si>
    <t>Белье нательное</t>
  </si>
  <si>
    <t>комп</t>
  </si>
  <si>
    <t>Костюм х/б из смесевой ткани (ИТР)</t>
  </si>
  <si>
    <t>ГОСТ 12.4.280.-280</t>
  </si>
  <si>
    <t>В 2022 году получено 1000 комп. (Общ.числ. ИТР-1614)</t>
  </si>
  <si>
    <t>Куртка на утепляющей подкладке для рабочих</t>
  </si>
  <si>
    <t>В 2022-2023 году получено 1569 комп.</t>
  </si>
  <si>
    <t>Куртка на утепляющей подкладке (ИТР)</t>
  </si>
  <si>
    <t>ГОСТ 12.4.236-2011</t>
  </si>
  <si>
    <t>шт</t>
  </si>
  <si>
    <t>В 2022-2023 году получено 465 комп.</t>
  </si>
  <si>
    <t>Брюки на утепляющей прокладке для ИТР</t>
  </si>
  <si>
    <t>Для ИТР работающий на полевой условии</t>
  </si>
  <si>
    <t>Брюки на утепляющей прокладке для рабочих</t>
  </si>
  <si>
    <t>В 2023 году получены  1195 шт. Работающие на полевом условие 1300 чел.</t>
  </si>
  <si>
    <t xml:space="preserve">Костюм  х/б из смесевой ткани для рабочих </t>
  </si>
  <si>
    <t>Общее кол-во рабочих-2100 чел.</t>
  </si>
  <si>
    <t>Костюм брезентовый с огнезащитной пропиткой</t>
  </si>
  <si>
    <t xml:space="preserve">Для сварщиков </t>
  </si>
  <si>
    <t>Костюм брезентовый водаустойчивый</t>
  </si>
  <si>
    <t xml:space="preserve">Для проходчиков и буровиков работающий на подземном условии </t>
  </si>
  <si>
    <t>Костюмь-брюк для сварщика зимний (местный брезент)</t>
  </si>
  <si>
    <t xml:space="preserve">Шерстовый костюмь для защиты от высокого температура </t>
  </si>
  <si>
    <t>Для работаюшие на печь 29чел.</t>
  </si>
  <si>
    <t>Плащ прорезиненный ОЗК</t>
  </si>
  <si>
    <t>Для проходчиков и рабочих на подземном условии. Кол-во бур.бр 90ед. и кол-во штольни 7.</t>
  </si>
  <si>
    <t>Спецодежда для охранников</t>
  </si>
  <si>
    <t>Общ.кол-во охранников (138 чел.)</t>
  </si>
  <si>
    <t>Технический халат для уборщиков помещений</t>
  </si>
  <si>
    <t>Согл. штатного расписания (факт. 64 чел.)</t>
  </si>
  <si>
    <t xml:space="preserve">Футболка </t>
  </si>
  <si>
    <t>Для рабочих и ИТР</t>
  </si>
  <si>
    <t>Жилет сигнальный</t>
  </si>
  <si>
    <t>Для автомобилей</t>
  </si>
  <si>
    <t>Кепки для ИТР</t>
  </si>
  <si>
    <t>Для  ИТР</t>
  </si>
  <si>
    <t>Пошив спец. ботинок кожанные для ИТР</t>
  </si>
  <si>
    <t>пара</t>
  </si>
  <si>
    <t>В 2023 году получены 650 пара. Общ..кол-во ИТР</t>
  </si>
  <si>
    <t>Ботинки кожанные с металлическим подноском для рабочих</t>
  </si>
  <si>
    <t xml:space="preserve">пара                                                                                                                                                              </t>
  </si>
  <si>
    <t>Для работников экспедиции</t>
  </si>
  <si>
    <t>Сапоги кирзовые с металлическим подноском</t>
  </si>
  <si>
    <t>Для работающих на поверхностние условии</t>
  </si>
  <si>
    <t>Резиновые сапог</t>
  </si>
  <si>
    <t>Работающие на подзем условие</t>
  </si>
  <si>
    <t>Халат для женщин лабораторий</t>
  </si>
  <si>
    <t>Для женщины лаборатория</t>
  </si>
  <si>
    <t>Ботинки кожанные для женщин лабораторий</t>
  </si>
  <si>
    <t>Каска зашитная (монтажная)</t>
  </si>
  <si>
    <t>Бур.бр-90 ед., Вспом. 5</t>
  </si>
  <si>
    <t>Каска защитная (шахтерская)</t>
  </si>
  <si>
    <t>Для  работающие на подз.усл.  360 чел.</t>
  </si>
  <si>
    <t xml:space="preserve">Подшлемник </t>
  </si>
  <si>
    <t xml:space="preserve">Для проходчиков и буровиков работающий на подземном и поверхностном  условии </t>
  </si>
  <si>
    <t>Очки защитные закрытые</t>
  </si>
  <si>
    <t>Для токаров и работающий на кернорезном станке</t>
  </si>
  <si>
    <t>Очки защитная открытые</t>
  </si>
  <si>
    <t>Иссикка чидамли никоб шиша толали</t>
  </si>
  <si>
    <t>Для работающие на печь</t>
  </si>
  <si>
    <t>Маска сварочная</t>
  </si>
  <si>
    <t>Для сварщиков</t>
  </si>
  <si>
    <t>Постельное  бельё   односпальное</t>
  </si>
  <si>
    <t>буровики, водители водавоза, трактористи, геологов и горняки</t>
  </si>
  <si>
    <t>Подушка</t>
  </si>
  <si>
    <t xml:space="preserve">Одеяло </t>
  </si>
  <si>
    <t>Матрац</t>
  </si>
  <si>
    <t>Покрывало</t>
  </si>
  <si>
    <t>Рукавицы брезентовый ВО</t>
  </si>
  <si>
    <t xml:space="preserve"> пара</t>
  </si>
  <si>
    <t>работающие на полевом условие 1600 чел. Поверх. и подземные рабочие 400 чел.</t>
  </si>
  <si>
    <t xml:space="preserve">Перчатки резиновые </t>
  </si>
  <si>
    <t>Для уборщиков</t>
  </si>
  <si>
    <t xml:space="preserve">Перчатки кислотостойками </t>
  </si>
  <si>
    <t>Для аккумуляторщиков, лобарантов</t>
  </si>
  <si>
    <t>Рабочие перчатки х/б</t>
  </si>
  <si>
    <t>Для рабочих</t>
  </si>
  <si>
    <t xml:space="preserve">Рукавицы из кашми. </t>
  </si>
  <si>
    <t>Для работающих на печь</t>
  </si>
  <si>
    <t>Медицинской резиновый перчатки</t>
  </si>
  <si>
    <t>Для медсестра АТУ и работников Лаборатории</t>
  </si>
  <si>
    <t>Респиратор Лепесток ШБ-1</t>
  </si>
  <si>
    <t>Для работников шахты, лаборатории и дроцех</t>
  </si>
  <si>
    <t>Респиратор с  клапаном</t>
  </si>
  <si>
    <t>Для работников лаборатории и дроцех</t>
  </si>
  <si>
    <t xml:space="preserve">Фартук прорезиновый  </t>
  </si>
  <si>
    <t>Для аккумуляторшиков и лобарантов</t>
  </si>
  <si>
    <t xml:space="preserve"> Фартук брезентовый ОП</t>
  </si>
  <si>
    <t xml:space="preserve">Наушники "Беруши" </t>
  </si>
  <si>
    <t>Для работников дробцеха, горного, кернорезного станка и пневмо-воздуш. Бурения</t>
  </si>
  <si>
    <t xml:space="preserve">Наушники противошумные </t>
  </si>
  <si>
    <t>Для работников дробцеха, горного, кернорезного станка и пневмо-воздуш. бурения</t>
  </si>
  <si>
    <t>Пожарный щит</t>
  </si>
  <si>
    <t>Для бур.бригади, горний уч., Склад ГСМ и ВМ</t>
  </si>
  <si>
    <t>Ёнгинга карши шланг синтетик толали RPM(дм.51,66,77).</t>
  </si>
  <si>
    <t>п.м</t>
  </si>
  <si>
    <t>Для обновить пожарноги шланга</t>
  </si>
  <si>
    <t>Огнетушитель ОП-1</t>
  </si>
  <si>
    <t>Для кабинетов и автомашин</t>
  </si>
  <si>
    <t>Огнетушитель ОП-2</t>
  </si>
  <si>
    <t>Для обновить огнетушители</t>
  </si>
  <si>
    <t>Огнетушитель ОП-3</t>
  </si>
  <si>
    <t>Для обновить огнетушителя</t>
  </si>
  <si>
    <t>Огнетушитель ОП-5</t>
  </si>
  <si>
    <t>Огнетушитель ОП-10</t>
  </si>
  <si>
    <t>Огнетушитель ОУ-5</t>
  </si>
  <si>
    <t>Пожарная насос</t>
  </si>
  <si>
    <t>Для установки пожарня емкостью</t>
  </si>
  <si>
    <t>Перезарядка огнетушители</t>
  </si>
  <si>
    <t>Для перезарядки имеющиего огнетущители</t>
  </si>
  <si>
    <t>Химическая обработка деревянного конструкция</t>
  </si>
  <si>
    <t>м3</t>
  </si>
  <si>
    <t>Центральный склад, склад ВМ, чердачные помещение АБК</t>
  </si>
  <si>
    <t>Ремонт пожарного сигнализация</t>
  </si>
  <si>
    <t>Администрационные здание</t>
  </si>
  <si>
    <t>Аптечка медицинская</t>
  </si>
  <si>
    <t>Для бур.бригад, горн.цех и все полевие партии</t>
  </si>
  <si>
    <t xml:space="preserve">Аптечка медицинская для автомобилей. </t>
  </si>
  <si>
    <t>Для наличие автомашини</t>
  </si>
  <si>
    <t>Сыворотки против яда змея и каракурта</t>
  </si>
  <si>
    <t>Для полевих партии ( в горним и пустинним местности)</t>
  </si>
  <si>
    <t>Сухой молоко</t>
  </si>
  <si>
    <t>Ташкент ЦГРЭ</t>
  </si>
  <si>
    <t>Для работаюших на вредних и неблагоприятних условий труда</t>
  </si>
  <si>
    <t>Сгущённые молоко</t>
  </si>
  <si>
    <t>Кизилкум, Самарканд ЦГРЭ</t>
  </si>
  <si>
    <t>Молоко</t>
  </si>
  <si>
    <t>ЦЛ, МИЧБ</t>
  </si>
  <si>
    <t>л</t>
  </si>
  <si>
    <t>Кефир 0,5л</t>
  </si>
  <si>
    <t>Ҳисор ЦГРЭ</t>
  </si>
  <si>
    <t>Мыло хозяйственное</t>
  </si>
  <si>
    <t>Для работаюших полевих и на вредних, неблагоприятних условий труда</t>
  </si>
  <si>
    <t>Чай зелёный</t>
  </si>
  <si>
    <t>Танометр</t>
  </si>
  <si>
    <t>По каждому АТУ</t>
  </si>
  <si>
    <t>Самоспасатель СI-30</t>
  </si>
  <si>
    <t>Для работающих шахты</t>
  </si>
  <si>
    <t>Газоанализатор Сигнал 022</t>
  </si>
  <si>
    <t>Для горних цех</t>
  </si>
  <si>
    <t>Газ плита</t>
  </si>
  <si>
    <t>Для буровиков бригад, горный цех и геологов</t>
  </si>
  <si>
    <t>Газобаллоны для сжиннего газа</t>
  </si>
  <si>
    <t>Емкость для воды 1тн (колесный).</t>
  </si>
  <si>
    <t>Для бурових бригад</t>
  </si>
  <si>
    <t>Палатка геологическая 4,5*3</t>
  </si>
  <si>
    <t>Для геологов и канавшиков на полевих условии Кызылкумской ЦГРЭ-3 шт, Самркандской ЦГРЭ-2 шт.</t>
  </si>
  <si>
    <t>Палатка геологическая 10-местная</t>
  </si>
  <si>
    <t>Для геологов и канавшиков на полевих условии Ташкентской ЦГРЭ</t>
  </si>
  <si>
    <t>Облегчённые надувные палатки</t>
  </si>
  <si>
    <t>Для буровиков</t>
  </si>
  <si>
    <t>Сумка для взрывников</t>
  </si>
  <si>
    <t xml:space="preserve">Для доставки ВМ </t>
  </si>
  <si>
    <t>Предупреждающие ленты</t>
  </si>
  <si>
    <t>Для ограждения территории бур.площадки</t>
  </si>
  <si>
    <t>Журнал регистрации маршрутов</t>
  </si>
  <si>
    <t xml:space="preserve">Для геологов </t>
  </si>
  <si>
    <t>Журнал осмотра состояние электрооборудования</t>
  </si>
  <si>
    <t>Для всех участков</t>
  </si>
  <si>
    <t>Журнал осмотра и измерение заземления.</t>
  </si>
  <si>
    <t>Буровой журнал</t>
  </si>
  <si>
    <t>Имеются 90 ед. бур.бригад</t>
  </si>
  <si>
    <t>Журнал ступенчатый контроль</t>
  </si>
  <si>
    <t>Бур.бригад, горний цех и все участков</t>
  </si>
  <si>
    <t>Книга выдачи нарядов</t>
  </si>
  <si>
    <t>Для выдачи наряд на работников горный цех и все участков</t>
  </si>
  <si>
    <t>Книга выдачи нарядов на горно- взрывных работах</t>
  </si>
  <si>
    <t>Журнал проверки состояние охраны труда</t>
  </si>
  <si>
    <t>Журнал регистрации вводного инструктажа</t>
  </si>
  <si>
    <t>Журнал регистрации проведение инструктажа на рабочем месте</t>
  </si>
  <si>
    <t xml:space="preserve">Вентиляционный журнал </t>
  </si>
  <si>
    <t xml:space="preserve"> Журнал регистрации отказов</t>
  </si>
  <si>
    <t>Книга учёта прихода и расхода ВМ.Пр.№7</t>
  </si>
  <si>
    <t>Книга учёта выдачи и возврата ВМ.Пр.№8</t>
  </si>
  <si>
    <t>Журнал регистрация наряд допуска</t>
  </si>
  <si>
    <t>Журнал регистрация работы грузоподъёмных приспособления</t>
  </si>
  <si>
    <t>Журнал периодический осмотр грузоподъёмных механизмов</t>
  </si>
  <si>
    <t>Книга распоряжения</t>
  </si>
  <si>
    <t xml:space="preserve">Aгрегатный журнал </t>
  </si>
  <si>
    <t>Ступенчатый журнал</t>
  </si>
  <si>
    <t>Путёвые листы для грузовых автомобилей</t>
  </si>
  <si>
    <t>Для АТУ (ДЭС, Компр. установки, бур.бригады работающий на диз.топливе</t>
  </si>
  <si>
    <t>Путёвые листы для легковых автомобилей</t>
  </si>
  <si>
    <t>Для АТУ</t>
  </si>
  <si>
    <t>Изох</t>
  </si>
  <si>
    <t>ГОРНЫЙ ОТДЕЛ</t>
  </si>
  <si>
    <t xml:space="preserve">Спец. Профиль </t>
  </si>
  <si>
    <t>СВП-17 стандарт ГОСТ 18662-83
сталь Ст5пс
длинна 12м.
Высота 94,0.
Ширина 131,5.
Масса 1м - 17,10кг.</t>
  </si>
  <si>
    <t>т</t>
  </si>
  <si>
    <t>1 рама =8,4 м *17кг=144 кг состояни между рама 1п.м. 144х1000п.м=158400 кг</t>
  </si>
  <si>
    <t>Труба мет  114х3,5</t>
  </si>
  <si>
    <t>Трубы водогазопроводные ВГП 114x3.5 мм 10 ГОСТ 3262-75 для сжати воздух длина 8м</t>
  </si>
  <si>
    <t>Тошкент-500, Гиссар-3000, Самарканд-500</t>
  </si>
  <si>
    <t>Вент труба д 400</t>
  </si>
  <si>
    <t>ТРУБА ПЭ ГОФРИРОВАННАЯ SN4 460 / 400 * 6000 ММ ДВУХСЛОЙНАЯ С РАСТРУБОМ толшина 12-14 мм</t>
  </si>
  <si>
    <t xml:space="preserve">Накладка релс Р-18 </t>
  </si>
  <si>
    <t>Haклaдкa P-18 пpeднaзнaчeнa для cкpeплeния c внутpeннeй и внeшнeй cтopoны шeйки peльca P-18 мeжду coбoй, c пoмoщью бoлтa cтыкoвoгo M16x78. Размер (д/ш/в):	372х64,6х33мм: Материал:	мартеновская сталь М54     Вес:	3,06 кг
количество в 1й тонне: 	327 шт.</t>
  </si>
  <si>
    <t>на кажду 8 п.м используется 4 шт 2800п.м/8=350 стик 350*4=1400шт*3кг=4200 кг</t>
  </si>
  <si>
    <t>подкладка Р-18</t>
  </si>
  <si>
    <t>Подкладка к рельсам железнодорожным типа р-18: Материал: Сталь; Масса: 1,855 кг; Количество подкладок в 1 тн: 539 шт.; Число отверстий:	3; Габариты:185х100х23,4мм</t>
  </si>
  <si>
    <t>на кажду 1 п.м используется 2 шт                                           1400п.м*2шт*1,85кг=5180 кг</t>
  </si>
  <si>
    <t>Костель р-18</t>
  </si>
  <si>
    <t>Костыль путевой  ГОСТ 5812-82;  Масса, кг: 0.180
Размер (д/ш/в), мм: 130x12x12; Костыль путевой железнодорожный служит для прикрепления рельсов к деревянным шпалам с помощью крепежных подкладок.</t>
  </si>
  <si>
    <t>на кажду 1 п.м используется 6 шт            4000п.м*6шт*0,18кг=4300 кг</t>
  </si>
  <si>
    <t>провод ВП -2х0,7</t>
  </si>
  <si>
    <t xml:space="preserve"> Провода для промышленных взрывных работ ВП -2х0,7 Расшифровка провода ВП:
В- Взрывной провод
П - Изоляция из полиэтилена
ВП - провода с медными жилами с полиэтиленовой изоляцией, для взрывных работ.; Токопроводящая жила – медная, однопроволочная, круглая диаметрами 0,7 mm.</t>
  </si>
  <si>
    <t>м</t>
  </si>
  <si>
    <t>на кажду 1 п.м используется 10 м 6350отполка*10=63500м+поверх взрыв работ</t>
  </si>
  <si>
    <t xml:space="preserve">Рукав вентиляционные гибкие шахтные </t>
  </si>
  <si>
    <t>Материал для изготовления шахтной вентиляции представляет собой тканевую основу, пропитанную ПВХ композицией со специальными добавками (антистатиками и антипиренами, компонентами, добавляемыми в материалы с целью обеспечения огнезащиты)
Длинна одной трубы -20, м.
диаметр: 500 мм.</t>
  </si>
  <si>
    <t>40 шт рукава на  10 штолня</t>
  </si>
  <si>
    <t>Болт путевой</t>
  </si>
  <si>
    <t>Болт стыковой М16х72 с гайкой
 Разные формы головки и подголовника болта (головка круглая, а подголовник имеет овальную форму) исключают проворачивание детали при установке гаек, будь то их закручивание или откручивание.
Стандарт:	ГОСТ  8144-73
Длина:	72 мм
Диаметр резьбы:	16 мм
Шаг резьбы: 	2,5 
Марка стали: 	20
Класс прочности:	5,8
Класс точности:	В
Вес болта свободного:	0,135 кг
Вес болта с гайкой:	0,168 кг
Вес болта с гайкой, шайбой (в сборе):	0,181 кг</t>
  </si>
  <si>
    <t>на кажду 8 п.м используется 8 шт 7000п.м/8=875 стик *8шт=7000шт*0,18кг=1200 кг</t>
  </si>
  <si>
    <t>Рукав напорные  д50</t>
  </si>
  <si>
    <t xml:space="preserve">АрмированиеТекстильный каркасВидШланг резиновый напорныйВнутренний диаметр, мм50Газ, топливо, масла и жидкостиДизельное топливо, бензин, керосин, уайт-спирит и их смесиГОСТГОСТ 18698-79Давление, атм10ИспользованиеВ промышленности и бытуИзготовленИз резинового слоя с текстильным каркасомКлассБ ( I )КлиматУмеренный и тропическийМинимальная длина бухты, м10, 20Масса м.п., кг0.45НазначениеДля бензина, керосина, минеральных масел на нефтяной основеНаружный диаметр, мм64
</t>
  </si>
  <si>
    <t>на 10 штолня* 40м=400</t>
  </si>
  <si>
    <t>Рукав напорный д38</t>
  </si>
  <si>
    <t xml:space="preserve">АрмированиеТекстильный каркасВидДля компрессораВнутренний диаметр, мм38Газ, топливо, масла и жидкостиСжатый воздух, углекислый газ, азот и другие инертные газыГОСТГОСТ 18698-79Давление, атм10ИспользованиеВ промышленности и бытуИзготовленИз резинового слоя с текстильным каркасомКлассГ (IV)КлиматУмеренный и тропическийМинимальная длина бухты, м10, 20Масса м.п., кг0,44НазначениеДля сжатого воздухаНаружный диаметр, мм53
</t>
  </si>
  <si>
    <t>Рукав напорный д25</t>
  </si>
  <si>
    <t xml:space="preserve">АрмированиеТекстильный каркасВидДля компрессораВнутренний диаметр, мм25Газ, топливо, масла и жидкостиСжатый воздух, углекислый газ, азот и другие инертные газыГОСТГОСТ 18698-79Давление, атм10ИспользованиеВ промышленности и бытуИзготовленИз резинового слоя с текстильным каркасомКлассГ (IV)КлиматУмеренный и тропическийМинимальная длина бухты, м20Масса м.п., кг0,3НазначениеДля сжатого воздухаНаружный диаметр, мм40
</t>
  </si>
  <si>
    <t>Лес круглый</t>
  </si>
  <si>
    <t>Лес круглы d-16-20 см длина 6м ГОСТ 2708-75 для крепления и столба ЛЭП</t>
  </si>
  <si>
    <t xml:space="preserve">для крепления на кажду 1 п.м используется 3 шт                                    3 шт*1400=4200 шт </t>
  </si>
  <si>
    <t xml:space="preserve">Тахта (пиломатериалы) </t>
  </si>
  <si>
    <t>ГОСТ 8486-86,  влажность  60%  размеры 50*200*6000мм</t>
  </si>
  <si>
    <t xml:space="preserve">для крепления и эстакада </t>
  </si>
  <si>
    <t>Релс Р-18</t>
  </si>
  <si>
    <t>Длина -8 м.
Высота – 10,8 см.
Ширина подошвы – 9,2 см.
Ширина головки – 5,1 см.
Толщина шейки – 1,05 см.
Масса метрового элемента – 24,9 кг.
Площадь поперечного сечения – 31,79 см².
Сопротивление верхней головки – 91,02 см³.</t>
  </si>
  <si>
    <t>3000 пм*18кг*2=108000 кг  в складе имеется 20000 кг</t>
  </si>
  <si>
    <t>Затяжка  ж/б</t>
  </si>
  <si>
    <t>Шахтовая затяжка ЗШ 1-0,8 (800*200*50) Затяжка шахтная железобетонная в наличии Изготовлена в соответствии с (ТП 401-11-83 и ТУ 67-08-173-93, Железобетонная шахтная затяжка прямоугольной формы, габаритными размерами 1000х200х50мм, выполненная в форме прямоугольной плиты, армирована длинной стальной фиброй, имеющей длину 50-200 мм при диаметре 0,6 мм.</t>
  </si>
  <si>
    <t>на кажду 1п.м используется 20-22 шт    22шт*1000=22000шт</t>
  </si>
  <si>
    <t xml:space="preserve">Светильник шахтный </t>
  </si>
  <si>
    <t>Светильник горно-шахтный индивидуального освещения, содержащий фару, закрепляемую на каске с помощью скобы и зажима.
Шахтный светильник головной LED EMX-HEAD/1W (KS-6000) Источник питания: 3,7 V2.0 Аh Продолжительность работы: ≥15 часов. Освещённость при заряженной батарее: ≥ 1200 Lux Освещённость после 15 часов: ≥350 Lux Срок служба батареи: ≥80% емкости после 500-кратной зарядки Рабочая температура: от -20С до +60С Водонепроницаемость: IP 67 до 1 метра Зарядная установка: Индивидуальное зарядное устройства ИЗУ Входной сигнал: АС 100-250V Выходной сигнал: DC 5.1V Рабочий ток: &lt;600 мА Время зарядки: &lt; 7 часов Вес: 110г.</t>
  </si>
  <si>
    <t>для подземные  работники и буровики (общие 240 человек)</t>
  </si>
  <si>
    <t>Подземный телефон с АТС для шахтный</t>
  </si>
  <si>
    <t>Прочный корпус из алюминиевого сплава, антивандальное и защищенное от несанкционированного доступа оборудование, простая установка.
2. Водонепроницаемый рейтинг IP66 пыли.
3. Полная клавиатура с памятью, 3 кнопки программируемый телефон, поддержка свободного набора.
4.Магнитный геркон.
5. Усиление защиты в соответствии с рекомендацией МСЭ-Т K.21.
6. Тяжелая трубка с приемником, совместимым со слуховым аппаратом (HAC), микрофон с шумоподавлением.
7. Телефонная трубка с сильным промышленным шнуром.
8. Металлическая клавиатура защищена от попадания влаги и пыли.
9. Температурный диапазон от -40 градусов до +70 градусов.
10. Поддержка эхоподавления.
11. Удалите обновление, настройку и мониторинг программного обеспечения.
12. Необязательный 7-минутный ограниченный по времени звонок. (Эта функция по требованию покупателя).
13. Порошковое покрытие из УФ-стабилизированного полиэстера.                                                                               Система добычи включает в себя АТС, коммутатор и телефонные станции.  широко используются в качестве подземного горного оборудования. в комплект входит 1шт АТС, 2 шт телефонные апарат, 1000 метров телефонные кабел</t>
  </si>
  <si>
    <t>комплект</t>
  </si>
  <si>
    <t>для шахти и склад ВМ</t>
  </si>
  <si>
    <t xml:space="preserve">Колёсный пара </t>
  </si>
  <si>
    <t>Колесная пара для вагонетки ВО-0,8, колея-600 мм., d-300 мм.</t>
  </si>
  <si>
    <t>для  Гиссар 10  пара</t>
  </si>
  <si>
    <t>Мотобур</t>
  </si>
  <si>
    <t>Бензиновый перфоратор серии YN27 имеет массу 27 кг. В пневмоперфораторе данной модели устанавливается двухтактный одноцилиндровый двигатель с воздушным охлаждением. При помощи этого инструмента можно осуществлять работу по бурению шпура глубиной до 6 метров. Расход топлива сравнительно небольшой (менее 0,12 литров в минуту). Топливный бак вмещает 1,14 литров бензина (преимущественно использование А-95). Скорость осуществления бурения более 25 см в минуту.
Технические характеристики
Тип	YN27
Вес	27 (Kg)
Тип карбюратора	Поплавок
Система зажигания	Безконтактная
Объем двигателя	183 (cm)
Скорость вращения двигателя	≥2450 (r/min)
Количество оборотов холостого хода буровых штанг	≥250 (r/min)
Хвостовик штанги	22×108(mm)
Энергия удара	≥25(J)
Макс. угол бурения вверх	450
Объем бака	≥1.1(L)
Потребление топлива на метр	≤0.12 (L/m)
Смазка двигателя	Автоматическая
Пропорция газа в топливе рабочей смеси	12:1
Междуэлектродное расстояние свечей зажигания	0.5-0.6 (mm)
Глубина бурения отверстий	≤6(m)</t>
  </si>
  <si>
    <t>для проходка канава и строителство дорого, площодка</t>
  </si>
  <si>
    <t xml:space="preserve">Вентилятор шахтный </t>
  </si>
  <si>
    <t>Вентилятор СВМ-6 - осевой, взрывобезопасный, одноступенчатый  пыле-влагозащищенный, со съемным двигателем,  Номинальный диаметр	 мм	630
Номинальная подача	м3/с	-7
Максимальный полный КПД	%	-68
Мощность электропривода	кВт	-18
Частота вращения	мин-1	-3000
Степень защиты двигателя		-IP54
Масса комплекта	кг	-390
Высота	мм	-950
Ширина	мм	-750
Длина	мм	-1100
Напряжение	В	-380</t>
  </si>
  <si>
    <t>для  новый штолни</t>
  </si>
  <si>
    <t>Молоток отбойный пневматический МОП-3</t>
  </si>
  <si>
    <t>Отбойный пневматический молоток МОП-3 (ТЗК)012-0462  Энергия удара 48 Дж
Удельный расход воздуха 1500 л/мин; Рабочее давление 5 бар, Мощность 900 Вт
Рекомендуемый внутренний диаметр 18 мм;Масса без оснастки 9 кг, Длина без оснастки; 595 мм, Размер хвостовика 24 x 70 мм</t>
  </si>
  <si>
    <t>для  новый штольни 5 шт</t>
  </si>
  <si>
    <t>Пики для отбойного молотка     П-11</t>
  </si>
  <si>
    <t>Пика П-11 к отбойному молотку "ТЗК" (300мм) Материалсталь Ст.45 Длина	300 мм ГОСТ 7211-86 Размер хвостовика, мм (DxL) 24х70: масса -1кг. используется совместно с отбойными молотками, относящимися к серии МОП-3. Пика данного типа имеет особую конструкцию, представленную в форме остроконечной четырехгранной пирамиды</t>
  </si>
  <si>
    <t>для молоток отбойный пневматический МОП-3</t>
  </si>
  <si>
    <t xml:space="preserve">Линейный мост </t>
  </si>
  <si>
    <t>Мост переносной постоянного тока Р353 Измерительный мост Р353 - одинарный мост постоянного тока, предназначенный для измерения сопротивления проводов, электродетонаторов и электровзрывных сетей.</t>
  </si>
  <si>
    <t>на 8 складу ВМ</t>
  </si>
  <si>
    <t>Испытатели взрывной сети</t>
  </si>
  <si>
    <t>Испытатель взрывной светодиодный ВИС-1. (в комплекте зарядное устройство и проверочный резистор)
Сопротивление взрывной сети, фиксируемое испытателем как допустимое. Ом - 320
Погрешность контроля допустимого со- противления, % - ±5
Сила тока короткого замыкания на выходных клеммах испытателя, мА, не более – 5
Исполнение испытателя по взрывозащищенности - рудничное, особо взрывоопасное РО/И
Степень защиты - JP65
Габаритные размеры, мм, не более - 135х65х40
Масса, кг, не более - 0,5</t>
  </si>
  <si>
    <t>для взрывный работы</t>
  </si>
  <si>
    <t>перфоратор YT29 А С   пневмо подержкой FT -160</t>
  </si>
  <si>
    <t>перфоратор YT29 А с пневмо подержкой FT -160 Тип	YТ29A
Вес	26.5-27 (Kg)
Длина	659×248×205 (mm)
Диаметр цилиндра	82 (mm)
Ход поршня	60 (mm)
Рабочее давление	0.4~0.63 (Mpa)
Энергия удара	≥70 (J)
Частота	≥37 (Hz)
Расход воздуха	≤65 (L/s)
Рабочее давление воды	0.3 (Mpa)
Внутренний диаметр воздушных труб	φ25 (mm)
Внутренний диаметр водоподвода	φ13 (mm)
Диаметр бурения отверстий (шпуров)	φ34~φ45 (mm)
Глубина бурения отверстий (шпуров)	5 (m)
Хвостовик штанги	25х108 (mm)</t>
  </si>
  <si>
    <t>на кажду 350 п.м используется 1 шт</t>
  </si>
  <si>
    <t xml:space="preserve">Буровая штанга шестигранний </t>
  </si>
  <si>
    <t>Штанга буровая Аtlas Copcо, конструкция штанги шестигранная 
Хвостовик штанги размерами 25х108мм тоже имеет шестигранную форму.                                  Длина L=2000мм,  Посадочный конус, град. 7, шестигранник 25мм,  Штанги изготавливаются с конусом,  трапецеидальной, метрической из шестигранного с центральным отверстием из сталей марок 18ХГН3МА, 28ХГН3МА, 40ХГСМА, 55С2 с объемной закалкой или цементацией всей поверхности и закалкой ударного торца.</t>
  </si>
  <si>
    <t xml:space="preserve"> на кажду 15п.м используется 1 шт  6300п.м/15п.м=420шт</t>
  </si>
  <si>
    <t xml:space="preserve">Коронка </t>
  </si>
  <si>
    <t>Коронка буровая штыревая КНШ 43-25                                Диаметр коронки, мм-43
Посадочный конус, град.-7
Диаметр посадочного конуса, мм-25
Форма штырей-полубаллистическая
Кол-во штырей (центральные/периферийные), шт-2/5
Масса, кг-0.61</t>
  </si>
  <si>
    <t>на кажду 1п.м используется 1 шт 6300п.м*1=6300шт</t>
  </si>
  <si>
    <t>Катанка д-8мм</t>
  </si>
  <si>
    <t>Стальная проволока это металлический круглый прут непрерывной длины                                                              Диаметр катанки: Ø 8 мм
Сталь: ст. 3
Длина: бухта
Вес 1 мп: 0,395 кг.
Метров погонных в 1 тонне катанки: 2 531</t>
  </si>
  <si>
    <t>на 10 шахту для заземления</t>
  </si>
  <si>
    <t>Катанка  д-6мм</t>
  </si>
  <si>
    <t>Стальная проволока это металлический круглый прут непрерывной длины                                                               Диаметр	-6 мм
Марка	-СТ3
ГОСТ	30136-95
 Метров в тонне	-4505м</t>
  </si>
  <si>
    <t>на 10 шахту для комуникация</t>
  </si>
  <si>
    <t>Катанка д-3мм</t>
  </si>
  <si>
    <t>Стальная проволока это металлический круглый прут непрерывной длины                                                            Диаметр	-3 мм
Марка	-СТ3
ГОСТ	30136-95
 Катанка 3 – вес 1 метра равен 0.055 кг</t>
  </si>
  <si>
    <t xml:space="preserve">Ремкомплект к перфоратору YТ-29А </t>
  </si>
  <si>
    <t>Храповое колесо	 шт	-1, Гайка поршня	 шт	-2,  Поршень	 шт	-2, Собачка	 шт	-16, Ротор	 шт	-1, Конусная пружина	 шт	-16, Вращатель	 шт	-2,              Шпиндель	 шт	-2, Гайка зажимная шлицевая бронзовая	 шт	-2, Стяжной болт	 шт	-2, Водная трубка 	шт	-15, Воздушная трубка 	шт	-15, Уплотнитель трубчатый	 шт	-5, Манжета	 шт	-10, Кольцо стопорное дросселя 	 шт	-4, Уплотнитель   трубчатый	 шт	-6, Гайка стяжного   болта	 шт	-4, Кольцо   стопорное (золотник управления)	 шт	-1, Манжета	 шт	-4, 
Уплотнение водной трубки 	шт	-10, Кольцо уплотнительное	 шт	-10, Уплотнение возд. трубки	-шт	 5, Кольцо 22*29*5,5	 шт	-4, Прокладка	 шт	-4, Кольцо 4*8*1,9	 шт -6, Кольцо 17* 22*2,4	 шт	 -2, Кольцо 20*25*2,5 	шт	-6, Кольцо 29*36*3,5	 шт	-15, Ось курка 	шт	-1, Масленый бочок	 шт	-1</t>
  </si>
  <si>
    <t>15 шт перфаратор работает</t>
  </si>
  <si>
    <t>Провод троллейный МФ -85</t>
  </si>
  <si>
    <t>Контактный провод МФ 85 Фасонная однопроволочная медная токопроводящая жила номинальным сечением 85 мм2, высотой 10,80±0,10 мм и шириной 11,76±0,22 мм.</t>
  </si>
  <si>
    <t xml:space="preserve">на шахту для Тошкент ЦГРЭ </t>
  </si>
  <si>
    <t>Тролледержателя для  контактный провод МФ-85</t>
  </si>
  <si>
    <t>Рудничные держатели троллеев (тролеедержатели) ТДР-1 предназначены для подвешивания токонесущего провода марки МФ выпускающегося в соответствии с  ГОСТ 2584-86, в горных выработках  . Передача энергии осуществляется путём непосредственного контакта троллейного провода, закреплённого в зажиме, с движущимся токосъёмником транспортного средства, при эксплуатации контактных электровозов.ТДР-1 состоит из следующих частей: крепежная планка, изолятор, двух зажимных планок с болтами. Зажимы контактного провода выпускаются в соответствии с ТУ 3449-002-87182809-2010.
Комплектность троллеедержателя ТДР-1-1.
1	Корпус	-1шт
2	Планка прижимная	-2шт
3	Изолятор СА-3/6 арм.	-1шт
4	Болт М10	-2шт
5	Шайба пружинная	-2шт
6	Гайка М10	-2шт                                                                                 Длина, мм.-180,  Ширина, мм.-40,  Высота, мм.-119, Масса, кг-0,390</t>
  </si>
  <si>
    <t xml:space="preserve">Цемент </t>
  </si>
  <si>
    <t>М 400</t>
  </si>
  <si>
    <t>изпользуется для 4 шт портал                                             Расход цемента на 1м3 бетонного раствора для М150 Марка готового бетона -345 кг. Размаер портал: Длина 10м, ширина 9м, высота 0,3м, 10*9*0,3*345=9315 кг, стяжки для компрессор, ДЭС и АБК кг</t>
  </si>
  <si>
    <t>Кувалда</t>
  </si>
  <si>
    <t>тип кувалды: тупоносая
ГОСТ: 11401-75
поверхностная твердость рабочих частей: 39.5…53 HRC
материал бойка: сталь марки 50
форма бойка: квадратная
поверхность бойка: защитное покрытие от появления коррозии
рукоятка кувалды: изготовлена из высококачественных сортов березы, прямая, отшлифованная.
длина рукоятки, мм: 750
зона захвата: покрыта разноцветным лаком
вес с клином, кг: 8
вес в сборе, кг: 8.6
объем, м3: 0,019</t>
  </si>
  <si>
    <t xml:space="preserve">для поверхности горный работы </t>
  </si>
  <si>
    <t>литр</t>
  </si>
  <si>
    <t>Стрелочный перевод Р18</t>
  </si>
  <si>
    <t>Стрелочный перевод Р18 правый 5комп, левый 5 комп</t>
  </si>
  <si>
    <t>для железодорожный путь</t>
  </si>
  <si>
    <t>Запчасти пародпогрузмашина ППН-1С</t>
  </si>
  <si>
    <t xml:space="preserve">Пневмомотор </t>
  </si>
  <si>
    <t>Комплект пневмодвигателей на погрузмашину ППН-1С Пневмомотор поршневой П12-12 устанавливается на породопогрузочные машины ППН-1С как привод для хода или подъёма породопогрузочные машины. Номинальное давление воздуха на входе в пневмомотор, МПа	-0,50
Номинальная мощность, кВт	-10,00
Номинальная частота вращения выходного вала, с-1	-12,00
Номинальный удельный расход воздуха, м3/мин кВт	-1,05
Величина условного прохода присоединительной арматуры, мм	-40,00
Габаритные размеры, мм, не более	-410х425х383
Масса, кг, не более	-105
Уровень звука при работе на номинальном режиме, дБА, не более	-98</t>
  </si>
  <si>
    <t xml:space="preserve">10 штук погруз машин работает </t>
  </si>
  <si>
    <t>Пульт управления ППН-1</t>
  </si>
  <si>
    <t xml:space="preserve">Пульт управления для погрузочная машина  ППН-1С, </t>
  </si>
  <si>
    <t>ППН-1С цепь опрокидная</t>
  </si>
  <si>
    <t>Запчасти электровоза АРП-4,5</t>
  </si>
  <si>
    <t>Аккумуляторные батарея АРП-4,5</t>
  </si>
  <si>
    <t>Аккумуляторная батарея SSK 96 V 630 Ah (7PzS-90).B комплекте входит 48 штук батареи по 2 V .В комплекте входит 2х48 96v
630 Ah. В одном ящике 48 шт по 2 вольте. Данная батарея устанавливается шахтного электровоза АРП-4,5.     В комплект размер ширина 870 мм, длина 840 мм, высота 530 мм</t>
  </si>
  <si>
    <t>4 штук электровоз работает</t>
  </si>
  <si>
    <t>Электродвигатель ДРТ-10</t>
  </si>
  <si>
    <t>Двигатели постоянного тока рудничные тяговые ДРТ-10А1 предназначены для привода рудничных аккумуляторных электровоза АРП-4,5 Режим работы -S2. Мощность-10 кВт. Напряж. Якоря -105В. Ток якоря, не более-116 А. Частота вращ. номин. -1575,  1 мин. Частота вращ. макс. -3150, 1 мин. КПД -80%. Масса 250 кг. 
Способ охлаждения IC0040 по ГОСТ 20459-87. 
Степень защиты IP54 по ГОСТ 14254-96.
Направление вращения — реверсивное. Возбуждение — последовательное.
В части воздействия механических факторов условия эксплуатации должны оответствовать группе М25 ГОСТ 17516.1-90.
Исполнение по уровню взрывозащиты — РВ3В (взрывобезопасное, взрывонепроницаемая оболочка подгруппы 3В).</t>
  </si>
  <si>
    <t>Запчасти электровоза 4КР-600</t>
  </si>
  <si>
    <t xml:space="preserve">электродвигател </t>
  </si>
  <si>
    <t>Мощность электродвигателей часовая, кВт 10,2
Число оборотов двигателя при часовом режиме, об/мин 500</t>
  </si>
  <si>
    <t xml:space="preserve"> одна электровоз работает</t>
  </si>
  <si>
    <t>Редуктор для электровоза 4КР</t>
  </si>
  <si>
    <t>Редуктор R4</t>
  </si>
  <si>
    <t>Вал промежуточный для электровоза 4КР</t>
  </si>
  <si>
    <t>Взрывчатых вещество</t>
  </si>
  <si>
    <t xml:space="preserve">Аммияк силитрали портловчи модда </t>
  </si>
  <si>
    <t>RIOHIT  XE36х500, Аммонит 6 ЖВ 200-250 д-32-36, Nobelit 216 d-36</t>
  </si>
  <si>
    <t>6300*30=189000 кг  на поверх 10000 кг, на 2025 год 20000 кг</t>
  </si>
  <si>
    <t xml:space="preserve">Ноэлектр детонатор </t>
  </si>
  <si>
    <t xml:space="preserve">(RIOHEL LP, Искра-Ш неэлектрические детонаторы) </t>
  </si>
  <si>
    <t>шт (тысач)</t>
  </si>
  <si>
    <t>6300*30=189000 шт  на поверх 11000 шт, на 2025 год 20000 шт</t>
  </si>
  <si>
    <t>Электродетонатор ЭД-З-Н</t>
  </si>
  <si>
    <t>6300*1=6300 шт  на поверх 5000 шт, на 2025 год 1700 шт</t>
  </si>
  <si>
    <t>Детонируюшие шнур ДШЭ</t>
  </si>
  <si>
    <t>Детонируюшие шнур ДШЭ-12</t>
  </si>
  <si>
    <t>6300*2=12600 м  на поверх50000 шт, на 2025 год 10000 шт</t>
  </si>
  <si>
    <t>Взрывчатие  вешества  типа  Аммонит ПЖВ</t>
  </si>
  <si>
    <t>Взрывчатие  вешества  типа  Аммонит ПЖВ д-36, 200-250грам (для угольних шахт)</t>
  </si>
  <si>
    <t>для уголные шахти</t>
  </si>
  <si>
    <t xml:space="preserve">Электродетонатор ЭД-КЗ-ПКМ </t>
  </si>
  <si>
    <t>ЭД-КЗ-ПКМ (серия 20,60,80,125,150)  (для угольних шахт)</t>
  </si>
  <si>
    <t>Автошины</t>
  </si>
  <si>
    <t>10.00-20</t>
  </si>
  <si>
    <t>10.00R20</t>
  </si>
  <si>
    <t>12.00R20</t>
  </si>
  <si>
    <t>13.6-24</t>
  </si>
  <si>
    <t>14.00R20</t>
  </si>
  <si>
    <t>175/70R12</t>
  </si>
  <si>
    <t>175/70R13</t>
  </si>
  <si>
    <t>185/60R14</t>
  </si>
  <si>
    <t>185/75R16</t>
  </si>
  <si>
    <t>195/65R15</t>
  </si>
  <si>
    <t>205/70R14</t>
  </si>
  <si>
    <t>205/75R15</t>
  </si>
  <si>
    <t>215/55R17</t>
  </si>
  <si>
    <t>215/75R17.5</t>
  </si>
  <si>
    <t>215/90R15</t>
  </si>
  <si>
    <t>225/75R16</t>
  </si>
  <si>
    <t>235/55R17</t>
  </si>
  <si>
    <t xml:space="preserve">235/75R17.5 </t>
  </si>
  <si>
    <t>245/45R18</t>
  </si>
  <si>
    <t>245/60R18</t>
  </si>
  <si>
    <t>255/55R20</t>
  </si>
  <si>
    <t>255/60R18</t>
  </si>
  <si>
    <t>265/60R18</t>
  </si>
  <si>
    <t>265/70R18 BF Goodrich A/T</t>
  </si>
  <si>
    <t>28.1R26                    (720R665)</t>
  </si>
  <si>
    <t>295/80R22.5</t>
  </si>
  <si>
    <t>315/80R22.5 тягач передние</t>
  </si>
  <si>
    <t>315/80R22.5</t>
  </si>
  <si>
    <t>365/80R20</t>
  </si>
  <si>
    <t>385/65R22.5</t>
  </si>
  <si>
    <t>425/85R21</t>
  </si>
  <si>
    <t>500/70-508                           (1200-500-508)</t>
  </si>
  <si>
    <t>7.00-12-12PR</t>
  </si>
  <si>
    <t xml:space="preserve">8.25R20 </t>
  </si>
  <si>
    <t>9.00R20                           (260R508)</t>
  </si>
  <si>
    <t xml:space="preserve">12.5/80-18     </t>
  </si>
  <si>
    <t>№</t>
  </si>
  <si>
    <t>Аккумуляторы</t>
  </si>
  <si>
    <t>Солидол</t>
  </si>
  <si>
    <t>ГСМ</t>
  </si>
  <si>
    <t>Молоток геолога 500 г PICARD PI-0036190500</t>
  </si>
  <si>
    <t>Оборудование для фотографирования керна</t>
  </si>
  <si>
    <t>Резник электрический (для отбора бороздовых проб)</t>
  </si>
  <si>
    <t>Husqvarna K4000 Wet</t>
  </si>
  <si>
    <t>Алмазный диск (резки камня)</t>
  </si>
  <si>
    <t>Зубила (разные, для отбора бороздовых проб)</t>
  </si>
  <si>
    <t>Весы электронные, ручные (20-кг)</t>
  </si>
  <si>
    <t>Международные стандарты медно - порфировых руд</t>
  </si>
  <si>
    <t>Международные стандарты золотосодержащих руд</t>
  </si>
  <si>
    <t>Международные стандарты свинцово - цинковых руд</t>
  </si>
  <si>
    <t>Международные бланки</t>
  </si>
  <si>
    <t>Бумага  рулонного типа</t>
  </si>
  <si>
    <t xml:space="preserve">Книжный сканер </t>
  </si>
  <si>
    <t>CZUR ET18Pro</t>
  </si>
  <si>
    <t>Бумага  офисная</t>
  </si>
  <si>
    <t>Снегурочка  А4</t>
  </si>
  <si>
    <t>Снегурочка  А3</t>
  </si>
  <si>
    <t xml:space="preserve">Картридж </t>
  </si>
  <si>
    <t>CANON 2900</t>
  </si>
  <si>
    <t>CANON LBP 6030</t>
  </si>
  <si>
    <t>CANON MF 3010</t>
  </si>
  <si>
    <t>Картридж и тонер</t>
  </si>
  <si>
    <t>Kyocera Ecosys ES-1040</t>
  </si>
  <si>
    <t>Kyocera Ecosys FS-132MFP</t>
  </si>
  <si>
    <t xml:space="preserve">НР С8543Х для принтера НР LJ  М9040 MFP </t>
  </si>
  <si>
    <t>Печатающая головка</t>
  </si>
  <si>
    <t>Canon PF-06 для плоттера Canon TM-300</t>
  </si>
  <si>
    <t xml:space="preserve">Canon Maintenance Cartridge MC31 для плоттера Canon TM-300 </t>
  </si>
  <si>
    <t>Ватман</t>
  </si>
  <si>
    <t xml:space="preserve">Гознак (формат А1 размеры 610х860 мм. Лист) </t>
  </si>
  <si>
    <t xml:space="preserve">Папка </t>
  </si>
  <si>
    <t>архивная с повязкой 1 см</t>
  </si>
  <si>
    <t>архивная с повязкой 2 см</t>
  </si>
  <si>
    <t>архивная с повязкой 4 см</t>
  </si>
  <si>
    <t>архивная с повязкой 6 см</t>
  </si>
  <si>
    <t>архивная с повязкой 10 см</t>
  </si>
  <si>
    <t xml:space="preserve">Скорошиватель </t>
  </si>
  <si>
    <t>На пуржинах 20 листов</t>
  </si>
  <si>
    <t>На зажимах 20 листов</t>
  </si>
  <si>
    <t>ДЕЛО №</t>
  </si>
  <si>
    <t>Регистр большой</t>
  </si>
  <si>
    <t>Журнал</t>
  </si>
  <si>
    <t>Деловой журнал</t>
  </si>
  <si>
    <t xml:space="preserve">Маркер  </t>
  </si>
  <si>
    <t xml:space="preserve">МАХХ 130 красный. синий черный зеленый </t>
  </si>
  <si>
    <t>Файл</t>
  </si>
  <si>
    <t>Пустографка 100 мисрон</t>
  </si>
  <si>
    <t>Ручка</t>
  </si>
  <si>
    <t>Карандаш простой</t>
  </si>
  <si>
    <t>deli №7079 Writing Creativiy HB=2</t>
  </si>
  <si>
    <t>Карандаш цвевт.</t>
  </si>
  <si>
    <t>Карандаш цвевт. 12 цв</t>
  </si>
  <si>
    <t>Скоба</t>
  </si>
  <si>
    <t>23/6 для степлера</t>
  </si>
  <si>
    <t>24/6 для степлера</t>
  </si>
  <si>
    <t>Степлер</t>
  </si>
  <si>
    <t>Степлер большой</t>
  </si>
  <si>
    <t xml:space="preserve">Скотч </t>
  </si>
  <si>
    <t>большой</t>
  </si>
  <si>
    <t xml:space="preserve">Точилка </t>
  </si>
  <si>
    <t>механическая</t>
  </si>
  <si>
    <t xml:space="preserve">Штрих </t>
  </si>
  <si>
    <t>Штрих ручка</t>
  </si>
  <si>
    <t>DVD диск</t>
  </si>
  <si>
    <t>DVD диск с жесткими футлярями</t>
  </si>
  <si>
    <t>Плоттер А0</t>
  </si>
  <si>
    <t xml:space="preserve"> Epson SureColor SC-T5200 (Т7200)</t>
  </si>
  <si>
    <t>Сканер широкоформатный А0</t>
  </si>
  <si>
    <t>Contex HD ULTRA X 4250 формата А0</t>
  </si>
  <si>
    <t>Планшетный сканер А1</t>
  </si>
  <si>
    <t>Contex IQ Flex формата А2+ (А1)</t>
  </si>
  <si>
    <t>L1300 (A3+)</t>
  </si>
  <si>
    <t>Источник бесперебойного питания</t>
  </si>
  <si>
    <t xml:space="preserve"> UPS 1200VA</t>
  </si>
  <si>
    <t>Циркуль измеритель</t>
  </si>
  <si>
    <t>Рация Motorola Talkabout T42</t>
  </si>
  <si>
    <t>Лупа геологическая 20 кратная</t>
  </si>
  <si>
    <t>Компас горно-геологический ГГК (КГГ-1) Арт. 1892300091</t>
  </si>
  <si>
    <t xml:space="preserve">Производитель: Tramp, Вес: 2.10кг
Размер в упаковке (Д*Ш*В): 45.00см x 28.00см x 28.00см, Размер (Д*Ш*В): 185*80*55 см.
Молния: Правая, Т комфорта: -5
T экстрима: -25, Модель 2020 года. Код: TRS-050C </t>
  </si>
  <si>
    <t>AVT-2000 AVR, 2000BA</t>
  </si>
  <si>
    <t xml:space="preserve">Компютер </t>
  </si>
  <si>
    <t xml:space="preserve">Printer A4 </t>
  </si>
  <si>
    <t>Canon i-SENSYS MF445dw</t>
  </si>
  <si>
    <t>Printer A3</t>
  </si>
  <si>
    <t>2 ТБ Внешний HDD Transcend StoreJet 25M3, USB 3.0, стальной серый</t>
  </si>
  <si>
    <t xml:space="preserve">Fleshka </t>
  </si>
  <si>
    <t>Флешка Kingston DataTraveler DTSE9G2 128 Gb 3.1</t>
  </si>
  <si>
    <t xml:space="preserve"> AA  E-91</t>
  </si>
  <si>
    <t>Органайзер</t>
  </si>
  <si>
    <t>Органайзер 38251 Deli 17 предметов</t>
  </si>
  <si>
    <t>ЕХ 1Мб Х ГОСТ 31610,35-1</t>
  </si>
  <si>
    <t>Оригинальная емкость для отработанных чернил Памперс Canon Maintenance Cartridge MC10 на плоттер</t>
  </si>
  <si>
    <t>Оригинальная емкость для отработанных чернил  для моделей iPF650, iPF655, iPF750, iPF755, iPF760, iPF765, iPF670, iPF680, iPF685, iPF770, iPF780, iPF785, iPF830., iPF840., iPF850</t>
  </si>
  <si>
    <t>рул</t>
  </si>
  <si>
    <t>пачка</t>
  </si>
  <si>
    <t>dona</t>
  </si>
  <si>
    <t xml:space="preserve">Бумага А4 (DOUBLE A)  </t>
  </si>
  <si>
    <t xml:space="preserve">Бумага для офисной техники Double A, формат А4, 80 гр/м2, класс А, 500 листов 
Бумага DOUBLE A </t>
  </si>
  <si>
    <t>Зажим для бумаги Deli (41 мм)</t>
  </si>
  <si>
    <t>Зажимы для бумаг изготовленные из стали с цветным покрытием, предназначены для скрепления документов без использования степлера. Благодаря особой конструкции зажимы позволяют легко скреплять до 140 листов. Не деформируют и не мнут бумагу.</t>
  </si>
  <si>
    <t>пач.</t>
  </si>
  <si>
    <t>Карандаш черный  с резинкой НВ Deli  E38029 12 штук в упаковке</t>
  </si>
  <si>
    <t xml:space="preserve">Твердость - HB (твердо-мягкий).
Высококачественный ударопрочный грифель диаметром - 2,2 мм
</t>
  </si>
  <si>
    <t>Карандаш черный 2В Deli 58106, 30 штук в упаковке</t>
  </si>
  <si>
    <t xml:space="preserve">Твердость - B (мягкий).
Высококачественный ударопрочный грифель диаметром - 2,2 мм
</t>
  </si>
  <si>
    <t>Карандаши цветные Maped (24 цв., Color Peps Duo)</t>
  </si>
  <si>
    <t xml:space="preserve">Тип  Набор карандашей
Комплектация: 24 карандаша
Упаковка    Картонная коробка
</t>
  </si>
  <si>
    <t>Клейкая лента 12мм*20м Deli 30014</t>
  </si>
  <si>
    <t>Клейкая лента это не заменимая вещь в офисе либо дома. Клейкая лента клеит бумагу либо бумажные изделия так как на другие поверхности не хватает клейкого вещества. Канцелярская клейкая лента полностью прозрачная, поэтому вам не стоит бояться заклеить область с текстом.</t>
  </si>
  <si>
    <t>Лента упаковочная полимерная с липким слоем Skotch.uz (ПЭ 4.5*300м)</t>
  </si>
  <si>
    <t>Клейкая лента представляет собой  пленку с нанесенными клеевыми покрытиями. Данную модель ленты изготавливают  из качественных материалов полиэтилена и бумаги, а также фольги и других различных изделий. Ленту применяют в офисах, для упаковок различных грузов, приклеивание картона и бумаги. Также существуют несколько видов клейкой ленты: алюминиевая, металлизированная, двухсторонняя и молярная. Благодаря ширине ленты облегчается работа при использовании. Надежные и качественные клейкие ленты, продоваемые в нашем магазине, подарит вам высокое качество и долгий срок службы и вы останетесь довольными покупкой.</t>
  </si>
  <si>
    <t>Линейка метал. 30 см. Deli EH651</t>
  </si>
  <si>
    <t>Линейка предназначена для чертёжных и измерительных работ. Изготовлена из высококачественной пружинистой стали.
Линейка обладает четкой разметкой, что делает ее удобной в использовании.
Устойчива к деформации.</t>
  </si>
  <si>
    <t>Маркер перманентный чёрний</t>
  </si>
  <si>
    <t>Цвет - черный
Толщина линии – 0,5-1 мм.
Маркер перманентный от производителя Deli – незаменимый помощник в создании надписей на различных поверхностях толщиной линии до 1 мм. Такой маркер удобен в использовании, служит продолжительное время, так как заправлен высококачественными чернилами на спиртовой основе. Продукция Deli – это европейские технологии и стандарты качества, огромный ассортимент, который удовлетворяет запросы широкого круга потребителей, и конкурентоспособные цены.</t>
  </si>
  <si>
    <t>Усиленный нож в прочном пластиковом корпусе со стальным выдвижным многосекционным лезвием и металлической направляющей. Прорезиненные вставки. Снабжен системой блокировки лезвия. Предназначен для выполнения работ с мощной загрузкой. Ширина лезвия - 18мм.</t>
  </si>
  <si>
    <t>Папка регистр</t>
  </si>
  <si>
    <t>Файл - регистр А4 LF 2763 Sunwood 
формата А4, ширина 4,5 см
Папка регистратор – это жесткая папка с арочным механизмом крепления бумажных документов или файлов с документами.
Удобный и практичный элемент, составляющий основу архивного хранения документации и организации документооборота.
Канцтовары ООО «AKVA» представлены в г. Ташкенте всемирно известными брендами, отличаются высоким качеством и конкурентными ценами.
Условия оплаты: канцтовары реализуются в национальной валюте Республики Узбекистан, по безналичному расчету или по Корпоративной и личной пластиковым карточкам</t>
  </si>
  <si>
    <t xml:space="preserve">Ручка шариковая Deli 309 (синий) </t>
  </si>
  <si>
    <t>Ручка шариковая (синяя) Deli EQ02130
Ручка - неотъемлемый канцелярский предмет. Ручка это самый популярный инструмент для письма в современном мире. На данный момент есть ручки гелевые и шариковые с обычными чернилами.</t>
  </si>
  <si>
    <t>Скоба 10 1000шт Deli Е0010N</t>
  </si>
  <si>
    <t>Скобы для степлера - Deli № 10 E0010N
Упаковка – 1000 шт.
Канцелярский степлер обязательно должен быть оснащен скобами. Скобы для степлера Deli применяются для скрепления листов бумаги и являются незаменимой канцелярской принадлежностью. Для защиты от коррозии они имеют оцинкованное покрытие. Скобы изготовлены из стали высокого качества и имеют П-образную форму. Продукция Deli – это европейские технологии и стандарты качества, огромный ассортимент, который удовлетворяет запросы широкого круга потребителей, и конкурентоспособные цены.</t>
  </si>
  <si>
    <t>уп.</t>
  </si>
  <si>
    <t>Скоросшиватель (дело)</t>
  </si>
  <si>
    <t>Скоросшиватель картонный , гарантированная плотность 220 г/м2, до 200 листов</t>
  </si>
  <si>
    <t>Файл 0,06 100шт 20202 Deli</t>
  </si>
  <si>
    <t>Перфофайл, 100 шт, 0,6мк Deli 20202
Перфофайлы предназначены для защиты документов и бумаг от внешних воздействий. Состоят перфофайлы из полимерного материала, поэтому прослужат они вам долгою</t>
  </si>
  <si>
    <t>Штрих-корректор-ручка Deli E7287</t>
  </si>
  <si>
    <t>Корректирующий карандаш-замазка, корпус-дозатор, с тонким металлическим наконечником 0.02 mm, объем 8 мл</t>
  </si>
  <si>
    <t>Ручка гелевая(синяя)</t>
  </si>
  <si>
    <t xml:space="preserve">84879 Ручка гелевая с цветными чернилами с блестками  0,5мм (ассорти) в дисплее  </t>
  </si>
  <si>
    <t>Ручка гелевая(черная)</t>
  </si>
  <si>
    <t>Ручка гелевая(красная)</t>
  </si>
  <si>
    <t>Ручка гелевая(зеленая)</t>
  </si>
  <si>
    <t>Ручка гелевая(фиолетовая)</t>
  </si>
  <si>
    <t>Ручка гелевая(голубой)</t>
  </si>
  <si>
    <t>Скрепки</t>
  </si>
  <si>
    <t>Высококачественные скрепки из стальной проволоки
Скрепки  металлические  33мм прочные   
В пачке 100шт</t>
  </si>
  <si>
    <t>Скобы для степлера</t>
  </si>
  <si>
    <t xml:space="preserve">Скобы для степлера №24/6 "Deli" применяются для скрепления листов бумаги. Для защиты от коррозии скобы имеют оцинкованное покрытие. Они изготовлены из металла высокого качества и имеют заостренные концы. Плавное сшивание. </t>
  </si>
  <si>
    <t>Ручка синяя шариковая</t>
  </si>
  <si>
    <t>Канцелярские товары - неотъемлемая часть бесперебойной и слаженной работы офисов и организаций. Канцтовары необходимы каждому человеку практически с того времени, как ребенок научится держать ручку в руках.  Наш магазин предлагает Вашему вниманию широкий ассортимент канцелярских товаров от ведущих отечественных и мировых производителей. Вы можете найти у нас все, что нужно как школьнику, так и для работы крупной организации.  Мы предлагаем для своих клиентов самые выгодные условия для приобретения товара, в чём Вы можете убедиться лично. У нас отличный сервис, наши менеджера и консультанты предоставят вам полную информацию по товарам и их стоимости</t>
  </si>
  <si>
    <t>Степлер Deli E0424</t>
  </si>
  <si>
    <t>Степлер это не заменимая вещь в офисе, при помощи которой люди скрепляют бумагу для сортировки. Степлер может быть как маленького размера так и большого, в свою очередь от размера зависит численность скрепляемых предметов. Так же скобы используемые для скрепления легко можно заменить либо добавить не прилагая к этому большого усилия.</t>
  </si>
  <si>
    <t>Карандаш черный Deli</t>
  </si>
  <si>
    <t>В нашем интернет магазине канцтовары для офиса и школы представлены в большом ассортименте по низким ценам. Удобные в эксплуатации и стильные по оформлению канцтовары станут отличным рабочим инструментом для вас и вашего ребенка. Все виды товара изготовлены из высококачественных и долговечных гипоаллергенных материалов, которые перед использованием в производственном процессе подвергаются тщательной проверке.</t>
  </si>
  <si>
    <t>Точилка механическая, Deli 0616B</t>
  </si>
  <si>
    <t>Канцелярские товары – неотъемлемая часть бесперебойной и слаженной работы офисов и организаций. Канцтовары необходимы каждому человеку практически с того времени, как ребенок научится держать ручку в руках.  Наш магазин предлагает Вашему вниманию широкий ассортимент канцелярских товаров от ведущих отечественных и мировых производителей. Вы можете найти у нас все, что нужно как школьнику, так и для работы крупной организации.  Мы предлагаем для своих клиентов самые выгодные условия для приобретения товара, в чём Вы можете убедиться лично. У нас отличный сервис, наши менеджера и консультанты предоставят вам полную информацию по товарам и их стоимости!</t>
  </si>
  <si>
    <t>Маркер Luxor 900, 0.7 мм, черный</t>
  </si>
  <si>
    <t>Перманентный маркер предназначен для нанесения надписей на любую поверхность. Благодаря спиртовой основе, чернила после нанесения быстро высыхают и не стираются. Толщина линии - 0.7 мм</t>
  </si>
  <si>
    <t>Ножницы Deli E77762</t>
  </si>
  <si>
    <t xml:space="preserve">Канцелярские ножницы широко применяются дома, в учебных заведениях, офисе. Они предназначены для разрезания любых видов бумаги и картона. Ножницы имеют гибкие эргономичными кольца, которые обеспечивают удобный захват, что очень комфортно при длительном использовании. Заостренные лезвия сделаны из высококачественной нержавеющей стали, которые отлично режут и не мнут бумагу. </t>
  </si>
  <si>
    <t>Органайзер Deli Е38254</t>
  </si>
  <si>
    <t>В офисах используют органайзеры для хранения канцелярии.</t>
  </si>
  <si>
    <t>Калкулятор Разрядность 12.0</t>
  </si>
  <si>
    <t>Страна производитель Китай Тип Бухгалтерский Вид Настольный Разрядность 12.0 Размеры Длина 192.0(мм) Ширина 147.0(мм) Толщина 42.0(мм) Дополнительные характеристики Лицевое покрытие Металл Двойное питание Батарейка и солнечная батарея Память Две ячейки памяти Настольный калькулятор DM1200-12 применяется для математических расчетов. Этот калькулятор оснащен жидкокристаллическим 12-разрядным дисплеем и единой схемой питания, которая состоит из солнечной батарейки и элемента питания типа ААА. Благодаря тому, что лицевая панель калькулятора покрыта металлом, ему не страшны механические повреждения. Данная модель имеет такие функции, как автоматическое отключение, расчет процентов, квадратного корня, возврат последней цифры, записи числа в память</t>
  </si>
  <si>
    <t>Журнал Баннер</t>
  </si>
  <si>
    <t>Производство – Узбекистан
Количество листов - 40
Линовка - в клетку
Плотность - 55 г/кв.м
Тип обложки - мягкая
Формат - А4</t>
  </si>
  <si>
    <t>Бумага рулонная</t>
  </si>
  <si>
    <t>Бумага без покрытия для черно-белой струйной печати.  80 г/м  12х297 мм х50м диаметр втулки 50,8мм</t>
  </si>
  <si>
    <t xml:space="preserve">Бумага для плоттера (STARLEES TRED) 914 x 50,8 x 50 плотность 80г/м2 </t>
  </si>
  <si>
    <t>Тип товара: бумага
Ширина рулона: 914 мм
Плотность бумаги: 80 г/м2
Наличие покрытия: нет
Диаметр втулки: 50.8 мм
Длина рулона: 50.8 м
Серия: Standard
Белизна по CIE: 146 %
Количество в комплекте: 1 шт</t>
  </si>
  <si>
    <t>Сообщите о неверной информации
Лоток вертикальный Deli 9832</t>
  </si>
  <si>
    <t>Лоток для бумаг предназначен для хранения бумаг и документов формата А4. Лоток, изготовленный из качественного полистирола, с устойчивым, вместительным, прочным сетчатым корпусом является незаменимым атрибутом рабочего стола.</t>
  </si>
  <si>
    <t>Сильвия CHROME кз черный (стул)</t>
  </si>
  <si>
    <t>Главные преимущества данного стула заключаются в его мобильности и цене. Его можно с легкостью переставлять в разные уголки кабинета. А приобрести данную модель можно очень выгодно для себя. При согласовании с менеджером можно заказать в другой расцветке.</t>
  </si>
  <si>
    <t>Руководительское кресло 2327</t>
  </si>
  <si>
    <t>Механизм покачивания и пневматический подъемник даст возможность Вам настроить кресло под себя и свои желания, зависимо от роста и того, к чему душа лежит. Отделка из кожзаменитель черного классического цвета с легкостью облегает каркас из дерева, цвета темного ореха. Мощное кресло мобильно за счет колес, которые надежно закреплены на крестовине, дает Вам возможность перемещать кресло без приложения особых сил</t>
  </si>
  <si>
    <t>Шкаф NW 2080/2G со стеклом вяз натуральный/бежевый</t>
  </si>
  <si>
    <t>Габариты и вес ВхШхГ, мм 2030х800х420 Высота, мм 2030
Ширина, мм 800 Глубина, мм 420 Вес, кг 84</t>
  </si>
  <si>
    <t>Компьютерный стол КСТ-08.1</t>
  </si>
  <si>
    <t xml:space="preserve">Пристенный компьютерный стол. Столешница имеет анатомическую форму изготовлена из высококачественного ДСП отечественного производства толщиной 16 мм, отделана противоударной кромкой ПВХ. Стол оснащен тумбой с тремя ящиками и полкой под системный блок. Полочка под клавиатуру имеет размеры 650 х 356 мм.
Пристенный компьютерный стол. Столешница имеет анатомическую форму изготовлена из высококачественного ДСП отечественного производства толщиной 16 мм, отделана противоударной кромкой ПВХ. Стол оснащен тумбой с тремя ящиками и полкой под системный блок. Полочка под клавиатуру имеет размеры 650 х 356 мм.
</t>
  </si>
  <si>
    <t>Кулеры для воды EcoCool 64LA</t>
  </si>
  <si>
    <t>Кулер, который вписывается в любой интерьер, благодаря серебристому цвету корпуса и боковых металлических стенок. Сочетает стиль, один из тех аппаратов, который можно смело назвать цена-качество. Удобные краники "Нажим кружкой". Вентиляционный диспенсер охладит воду до оптимальной температуры, а тэн нагреет воду для подачи кипятка. В нижней части аппарата предусмотрен шкафчик на 16л. для хранения непортящихся продуктов.</t>
  </si>
  <si>
    <t>Микроволновая печь</t>
  </si>
  <si>
    <t>Холодильник</t>
  </si>
  <si>
    <t>Кондиционер зима-лето Gree 9-12-18-24</t>
  </si>
  <si>
    <t>Производительность охлаждения, кВт  3,5
Производительность обогрева, кВт 3,8
Потребляемая мощность в режиме охлаждения, кВт 1,08
Потребляемая мощность в режиме обогрева, кВт 1,07
Потребляемый ток в режиме охлаждения, А  4,8
Потребляемый ток в режиме обогрева, А  4,4
Параметры электросети, Ф/В/Гц  1/220/50
Производительность внутреннего блока, м3/час 630
Размер внутреннего блока (ШхГхВ), мм 848?274?189
Размер наружного блока (ШхГхВ), мм 848?320?540
Вес внутреннего блока, кг 10</t>
  </si>
  <si>
    <t>Штрих, корректор ленточный</t>
  </si>
  <si>
    <t>Штрих лента для исправления некорректных надписей в бумаге</t>
  </si>
  <si>
    <t>Геофизика бўлимидаги маьлумотларни сақлаш   учун</t>
  </si>
  <si>
    <t>Геофизика бўлимидаги маьлумотларни сақлаш  учун</t>
  </si>
  <si>
    <t>Геофизика бўлимидаги маьлумотларини қайта ишлаш учун</t>
  </si>
  <si>
    <t>Геофизика бўлимидаги маьлумотларни қайта ишлаш  учун</t>
  </si>
  <si>
    <t>Геофизика бўлимидаги маьлумотларини сақлаш  учун</t>
  </si>
  <si>
    <t xml:space="preserve">Геофизика бўлимидаги маьлумотларни сқлаш учун </t>
  </si>
  <si>
    <t>Геофизика бўлимидаги маьлумотларни  икки нусхада чиқаришда ишлатилинади</t>
  </si>
  <si>
    <t>Тажриба методика бўлимидаги маьлумотларни чоп этиш учун</t>
  </si>
  <si>
    <t>Тажриба методика бўлимидаги маьлумотларни сақсаш учун</t>
  </si>
  <si>
    <t>Геофизика бўлимида ишчи ходимларнинг фойдаланиши учун</t>
  </si>
  <si>
    <t>Геофизика бўлимида  ходимларнинг фойдаланиши учун</t>
  </si>
  <si>
    <t xml:space="preserve"> Геофизика бўлимидаги маьлумотларни сақлаш учун </t>
  </si>
  <si>
    <t xml:space="preserve"> Геофизика бўлимидаги компьютерларни жойлаш учун </t>
  </si>
  <si>
    <t>Для обогрева и охлаждения в летний период в рабочих помещениях</t>
  </si>
  <si>
    <t>Канцелярия</t>
  </si>
  <si>
    <t>к-т</t>
  </si>
  <si>
    <t>Диэлектрические боты</t>
  </si>
  <si>
    <t>Изолента ASMACO GOLD 0.185mm x 19mm</t>
  </si>
  <si>
    <t xml:space="preserve">Изолента ASMACO GOLD 0.185mm x 19mm.
</t>
  </si>
  <si>
    <t>Мультиметр DT-9205А</t>
  </si>
  <si>
    <t>Напряжение постоянного тока: 200 мВ/2 В/20 В/200 В/1000 В
Напряжение переменного тока: 200 мВ/2 В/20 В/200 В/700 В
Ток постоянного тока: 2 мА/20 мА/200 мА/20А
Ток переменного тока: 2 мА/20 мА/200 мА/20А
Сопротивление: 200/2К/20К/200К/2М/20М/200М
Емкость: 200Ф/20Ф/2Ф/200нФ/20нФ
Предохранитель: 250 В / 0,2 А
Рабочая температура: от -20°C до 400°C
Источник питания: требуется 1 батарея 9 В (не входит в комплект)
Вес: прибл. 335 г / 11,8 унции</t>
  </si>
  <si>
    <t>Солнечный прожектор</t>
  </si>
  <si>
    <t>Провод ПУГНП 2х4</t>
  </si>
  <si>
    <t> Две многопроволочные медные токопроводящие жилы номинальным сечением 4 мм2, конструктивно соответствующие не менее чем 2 классу по ГОСТ 22483-2012 ; Изоляция из ПВХ пластиката номинальной толщиной 0,3 мм.; Номинальное переменное напряжение 250 В частотой 50 Гц; Испытательное напряжение изоляции на проход 2000 В.Сопротивление жил при 20 °С не более 10,9 Ом/км</t>
  </si>
  <si>
    <t>Электродвигатель</t>
  </si>
  <si>
    <t>Все технические параметры одна фазного электродвигателя АИР80 B2 являются типовыми и соответствуют стандарту ГОСТ 183-74. АИР80 B2 имеет мощность 2,2 кВт при частоте вращения вала 3000 об/мин. Они используются для привода вентиляционного оборудования, насосов, компрессорных установок, станков, эскалаторов и многих других машин.</t>
  </si>
  <si>
    <t>Калорифер 15квт 380в</t>
  </si>
  <si>
    <t xml:space="preserve">Масляный обогреватель </t>
  </si>
  <si>
    <t>Кабель гибкий КГ 1х10</t>
  </si>
  <si>
    <t xml:space="preserve">Кабель гибкий КГ предназначен для присоединения передвижных механизмов к электрическим сетям на номинальное переменное напряжение 380 В частоты до 400 Гц или постоянное номинальное напряжение 660 В. Технические характеристики.  Сечение жил, mm²: 10.  Количество жил: 1.  Материал жил: Медь.  Тип жилы: Многожильный.     Изоляция кабеля (провода): Резиновая.    Назначение: Кабели КГ могут использоваться в заземляющих устройствах, а также для осуществления различных видов электротехнических работ.    </t>
  </si>
  <si>
    <t>Фонарь налобный с увеличением 3Вт на батарейках</t>
  </si>
  <si>
    <t>Марка: YATO YT-08590 (Польша) Описание   Регулируемый размер светового пятна.  Регулируемый наклон фонаря.  3 режима работы: яркий, тусклый и мигающий.  Питание: 3 пальчиковые батарейки размера ААА (как в пульте для телевизора), в комплект не входят.  . Класс защиты  водонепроницаемый.  Мощность Вт 3.   Световой поток люминов 100.</t>
  </si>
  <si>
    <t>Паяльник электрический INGCO SI 00108</t>
  </si>
  <si>
    <t>Паяльник электрический 100 Вт INGCO SI00108 INDUSTRIAL может быть использован для решения широкого круга задач, например: ремонт проводов, пайка и замена радиодеталей, ремонт тонкостенных металлических трубных соединений, быстрый прожиг отверстий в пластике, отрезка лишних частей в пластиковых деталях и корпусах. В комплекте подставка и долговечное жало.</t>
  </si>
  <si>
    <t>Энергетика</t>
  </si>
  <si>
    <t>Ортехника</t>
  </si>
  <si>
    <t>Источники бесперебойного питания UPS Must W3000VA</t>
  </si>
  <si>
    <t xml:space="preserve">UPS Must W3000VA - это линейно-интерактивный источник питания. ИБП такого типа оборудуются встроенным автотрансформатором, который помогает компенсировать данные колебания при отклонении напряжения в сети от номинального уровня. Осуществляет он это посредством переключения своих обмоток. </t>
  </si>
  <si>
    <t xml:space="preserve">Принтер Canon </t>
  </si>
  <si>
    <t>Устройство - принтер
Цветность печати - черно-белая
Технология печати - лазерная
Размещение - настольный
Область применения - средний офис
Количество страниц в месяц - 80000</t>
  </si>
  <si>
    <t>Acer Predator Helios 300 Notebook                             (i5-11400H/RTX3060)</t>
  </si>
  <si>
    <t>Экран: 15.6'' FullHD IPS 144Hz
Процессор: Intel® Core™ i5-11400H (2.7 GHz - 4.5 GHz) (6-Ядeр; 12-Потоков)
Видеокарта: GeForce RTX™ 3060 NVIDIA® 6GB/192Bit/GDDR6
ОЗУ: 32GB DDR4
Накопитель: 1024GB PCIe® NVMe™ M.2 SSD</t>
  </si>
  <si>
    <t>UPS AVT AVT-850AVR KS850</t>
  </si>
  <si>
    <t>Технические характеристики UPS
Входное напряжение 140 - 300 В
Интерфейсы USB
Розетки Тип-Евро
Мощность 850вт</t>
  </si>
  <si>
    <t>Флешка Lexar M45 3.1 64GB 250MB/s</t>
  </si>
  <si>
    <t xml:space="preserve">Основные характеристики 
Интерфейс - USB 3.1
Интерфейс - USB Type-A
Максимальная скорость чтения  - 250 МБ/с
ппаратное шифрование данных  - есть </t>
  </si>
  <si>
    <t>Внешний HDD Transcend StoreJet 25H3 4TB</t>
  </si>
  <si>
    <t>Характеристики
Материал корпуса пластик
Объем буфера 8 МБ Ширина 80 мм. Длина 130 мм
Защита от внешних последствий от ударов
Скорость вращения 5400 об/мин
Интерфейс USB USB 3.0 Тип HDD
Форм-фактор 2.5" Емкость 4 ТБ Бренд Transcend</t>
  </si>
  <si>
    <t>Печатающая головка плоттера HP DesignJet T-120, T-520 (C1Q10A)</t>
  </si>
  <si>
    <t>Тип печатающая головка,Производитель принтера HP Комплект,Совместимые принтерыHP DesignJet T120, T520.Дополнительная информация печатающая головка, пробные черный, голубой, желтый и пурпурный картриджи.Срок службы 12 мес., Использовать при температуре не ниже -10 градусов</t>
  </si>
  <si>
    <t>Клавиатура и мышь</t>
  </si>
  <si>
    <t xml:space="preserve">Комплектация - клавиатура и мышь
Назначение - настольный компьютер
Интерфейс подключения - USB
Цвет - черный
Трекбол - нет
Конструкция - классическая
Цифровой блок - есть
Тип - мембранная
Количество клавиш - 104
Мышь - Тип - оптическая светодиодная
Дизайн - для правой и левой руки
Колесо прокрутки - есть
Количество клавиш - 4
</t>
  </si>
  <si>
    <t>Картриж плотер HP Design Jet t-120 (CZ129A)38ml-чёрный</t>
  </si>
  <si>
    <t>Картриж плотер HP Design Jet Т-120  №711</t>
  </si>
  <si>
    <t>Картриж плотер HP Design Jet t-120 (CZ130A)29ml-синий</t>
  </si>
  <si>
    <t>Картриж плотер HP Design Jet t-120 (CZ131A)29ml-красный</t>
  </si>
  <si>
    <t>Картриж плотер HP Design Jet Т-120 №711</t>
  </si>
  <si>
    <t>Картриж плотер HP Design Jet t-120 (CZ132A)29ml-жёлтый</t>
  </si>
  <si>
    <t>Комплект оригинальных  картриджей №72 польный набор 6 шт по.130 мл</t>
  </si>
  <si>
    <t>Картридж плотер HP DESIGNJET T795</t>
  </si>
  <si>
    <t>ком-т</t>
  </si>
  <si>
    <t xml:space="preserve"> Геофизика бўлимидаги хозирги кунгача ишлатилиб келинган 4 дона ноутбуклар хозирги кундаги программаларда ишлашда қотиб қолиши кўп кузатилмоқда (2014й-1 дона, 2015й-2 дона 2018й-1дона), қудуқларда геофизик тадқиқот ишларни сифатли олиб боришда ва маълумотларни сақлаш учун </t>
  </si>
  <si>
    <t>Тажриба методика бўлимидаги маьлумотларни қайта ишлаш  учун</t>
  </si>
  <si>
    <t>трубы</t>
  </si>
  <si>
    <t>Наружная труба NQ 1.5 M/5.0 FT</t>
  </si>
  <si>
    <t>Наружная труба NQ 3.0 M/10.0 FTT</t>
  </si>
  <si>
    <t>Труба внутренняя, NQ 1.5 M/5.0 FT</t>
  </si>
  <si>
    <t>Труба внутренняя, NQ 3.0 M/10.0 FT</t>
  </si>
  <si>
    <t>Наружная труба НQ 1.5 M/5.0 FT</t>
  </si>
  <si>
    <t>Наружная труба НQ 3.0 M/10.0 FTT</t>
  </si>
  <si>
    <t>Труба внутренняя, НQ 1.5 M/5.0 FT</t>
  </si>
  <si>
    <t>Труба внутренняя, НQ 3.0 M/10.0 FT</t>
  </si>
  <si>
    <t>Наружная труба РQ 1.5 M/5.0 FT</t>
  </si>
  <si>
    <t>Наружная труба РQ 3.0 M/10.0 FTT</t>
  </si>
  <si>
    <t>Труба внутренняя, РQ 1.5 M/5.0 FT</t>
  </si>
  <si>
    <t>Труба внутренняя, РQ 3.0 M/10.0 FT</t>
  </si>
  <si>
    <t xml:space="preserve">Труба бурильная NWL-TR 3,0 м         </t>
  </si>
  <si>
    <t xml:space="preserve">Труба бурильная HWL-TR 3,0 м         </t>
  </si>
  <si>
    <t xml:space="preserve">Труба бурильная NWL-TR 1,5 м         </t>
  </si>
  <si>
    <t xml:space="preserve">Труба бурильная HWL-TR 1,5 м         </t>
  </si>
  <si>
    <t xml:space="preserve">Труба бурильная PWL-TR 3,0 м         </t>
  </si>
  <si>
    <t xml:space="preserve">Труба бурильная PWL-TR 1,5 м         </t>
  </si>
  <si>
    <t>Верхняя часть керноприемника, колонковый набор NQ</t>
  </si>
  <si>
    <t>Головка внутренней керноприемной трубы в сборе NQ</t>
  </si>
  <si>
    <t>Основание грибка</t>
  </si>
  <si>
    <t>Шпилька</t>
  </si>
  <si>
    <t>Кожух корпуса стопоров</t>
  </si>
  <si>
    <t>Шайба пружины стопоров</t>
  </si>
  <si>
    <t>Пружина стопоров</t>
  </si>
  <si>
    <t>Корпус стопора верхняя часть</t>
  </si>
  <si>
    <t xml:space="preserve">Стопор </t>
  </si>
  <si>
    <t>Тяга</t>
  </si>
  <si>
    <t>Опорное кольцо</t>
  </si>
  <si>
    <t>Корпус стопора нижняя часть</t>
  </si>
  <si>
    <t>Гайка шпинделя</t>
  </si>
  <si>
    <t>Шайба сигнализатора</t>
  </si>
  <si>
    <t xml:space="preserve">Подшипник упорный </t>
  </si>
  <si>
    <t>Шпиндельный центратор</t>
  </si>
  <si>
    <t xml:space="preserve">Подшипник подвески </t>
  </si>
  <si>
    <t>Пружина головки керноприемника</t>
  </si>
  <si>
    <t>Стопорная гайка</t>
  </si>
  <si>
    <t>Колпачек внутренней трубы</t>
  </si>
  <si>
    <t>Клапан переходника внутренней трубы</t>
  </si>
  <si>
    <t>Стопорное кольцо кернорвателя</t>
  </si>
  <si>
    <t xml:space="preserve">Кольцо кернорвательное </t>
  </si>
  <si>
    <t>Корпус кернорвательный</t>
  </si>
  <si>
    <t>Релитовый переходник с твердосплавными ребрами (для штанги WL)</t>
  </si>
  <si>
    <t>Переходная муфта</t>
  </si>
  <si>
    <t>Посадочное кольцо</t>
  </si>
  <si>
    <t>Верхняя часть керноприемника, колонковый набор HQ</t>
  </si>
  <si>
    <t>Головка внутренней керноприемной трубы в сборе HQ</t>
  </si>
  <si>
    <t>Шпиндель головки керноприемника</t>
  </si>
  <si>
    <t xml:space="preserve">манжеты сигнализаторы, жесткие </t>
  </si>
  <si>
    <t>Бронзовый стабилизатор</t>
  </si>
  <si>
    <t>Общие комплектующие NQ;HQ;PQ.</t>
  </si>
  <si>
    <t xml:space="preserve">Грибок керноприёмника </t>
  </si>
  <si>
    <t xml:space="preserve">Пружина грибка керноприемника                         </t>
  </si>
  <si>
    <t xml:space="preserve">Плунжер стопорный                             </t>
  </si>
  <si>
    <t>Болт головки керноприемника</t>
  </si>
  <si>
    <t xml:space="preserve">Шар </t>
  </si>
  <si>
    <t>Масленка</t>
  </si>
  <si>
    <t>Втулка индикатора посадки</t>
  </si>
  <si>
    <t>Гильза стальная обратного клапана</t>
  </si>
  <si>
    <t xml:space="preserve">Пружина удержания жидкости, слабая </t>
  </si>
  <si>
    <t xml:space="preserve">Пружина удержания жидкости, средняя </t>
  </si>
  <si>
    <t xml:space="preserve">Пружина удержания жидкости, жесткая </t>
  </si>
  <si>
    <t>Набор для бескернового бурения HQ;PQ.</t>
  </si>
  <si>
    <t>Регулировочный вал</t>
  </si>
  <si>
    <t>Разделительный патрубок</t>
  </si>
  <si>
    <t>Устройство для трехшарошечного долота на 2 3/8" / трехлопастного долота на N-4hx1"</t>
  </si>
  <si>
    <t>Ниппель бурильной трубы BW</t>
  </si>
  <si>
    <t>Бурильная труба BW 1500мм</t>
  </si>
  <si>
    <t>Кронштейн для трехшарошечного долота на 3 1/8" / трехлопастного долота на N-4hx1"</t>
  </si>
  <si>
    <t>Бурильная труба BW 5 футов</t>
  </si>
  <si>
    <t>Внутренняя керноприемная труба типа PWL для бескернового бурения х 5 футов / 1500 мм</t>
  </si>
  <si>
    <t>Внешняя колонковая труба х 5 футов/1500мм</t>
  </si>
  <si>
    <t>Трехлопастное долото для набора бескернового бурения HQ</t>
  </si>
  <si>
    <t>Трехшарошечное долото для набора бескернового бурения HQ</t>
  </si>
  <si>
    <t>Трехлопастное долото для набора бескернового бурения РQ</t>
  </si>
  <si>
    <t>Трехшарошечное долото для набора бескернового бурения РQ</t>
  </si>
  <si>
    <t>Надставной керноприемный набор NQ;HQ</t>
  </si>
  <si>
    <t>Муфта для внутренней колонковой трубы NQ</t>
  </si>
  <si>
    <t>Расширитель с твердосплавными пластинами NQ</t>
  </si>
  <si>
    <t>Муфта для внутренней колонковой трубы НQ</t>
  </si>
  <si>
    <t>Расширитель с твердосплавными пластинами НQ</t>
  </si>
  <si>
    <t>овершот</t>
  </si>
  <si>
    <t xml:space="preserve">Овершот в сборе </t>
  </si>
  <si>
    <t>Винтовая гильза</t>
  </si>
  <si>
    <t xml:space="preserve">Винт </t>
  </si>
  <si>
    <t xml:space="preserve">Зажим  </t>
  </si>
  <si>
    <t>Вал</t>
  </si>
  <si>
    <t>Гайка для вала</t>
  </si>
  <si>
    <t>Подшипник</t>
  </si>
  <si>
    <t>Стопорная гайка для вала</t>
  </si>
  <si>
    <t>Верхняя поддержка</t>
  </si>
  <si>
    <t>Винт для крепления стопорной оболочки</t>
  </si>
  <si>
    <t>Стопорная оболочка</t>
  </si>
  <si>
    <t>Шток</t>
  </si>
  <si>
    <t>Штоковая труба</t>
  </si>
  <si>
    <t>Крепежная гайка</t>
  </si>
  <si>
    <t>Крепежная шайба</t>
  </si>
  <si>
    <t>Крепежная втулка с фланцем</t>
  </si>
  <si>
    <t>Пружина стопорной втулки</t>
  </si>
  <si>
    <t>Стопорная втулка</t>
  </si>
  <si>
    <t>Подъемный захват</t>
  </si>
  <si>
    <t>Головная часть овершота</t>
  </si>
  <si>
    <t>Пружина подъемного захвата</t>
  </si>
  <si>
    <t>Шплинт быстросъемный</t>
  </si>
  <si>
    <t>Штифт для крепежа захвата</t>
  </si>
  <si>
    <t>Штифт для установки захвата</t>
  </si>
  <si>
    <t xml:space="preserve">Штифт для крепежа захвата </t>
  </si>
  <si>
    <t>Переходник</t>
  </si>
  <si>
    <t>Горизонтальный овершот</t>
  </si>
  <si>
    <t>Горизонтальный овершот NWL в сборе</t>
  </si>
  <si>
    <t>Корпус</t>
  </si>
  <si>
    <t>Стопорная гайка шпинделя</t>
  </si>
  <si>
    <t>Втулка</t>
  </si>
  <si>
    <t>Резиновое уплотнение</t>
  </si>
  <si>
    <t>Прижимная шайба</t>
  </si>
  <si>
    <t>Втулка управления</t>
  </si>
  <si>
    <t>Винт для крепежа втулки управления</t>
  </si>
  <si>
    <t>Ключ под винт крепежа втулки управления</t>
  </si>
  <si>
    <t>Камера привода NWL</t>
  </si>
  <si>
    <t>Уплотнительная резинка</t>
  </si>
  <si>
    <t>Легкий буровой промывочный сальник-вертлюг Т13</t>
  </si>
  <si>
    <t xml:space="preserve">Уплотнительное кольцо </t>
  </si>
  <si>
    <t>Уплотнительная прокладка</t>
  </si>
  <si>
    <t>Кожух</t>
  </si>
  <si>
    <t>Резиновая прокладка</t>
  </si>
  <si>
    <t>Подвесной подшипник</t>
  </si>
  <si>
    <t>Шпиндель</t>
  </si>
  <si>
    <t>Тяжелый буровой промывочный сальник-вертлюг Т25</t>
  </si>
  <si>
    <t>Болт Аллена</t>
  </si>
  <si>
    <t>Стопорная шайба</t>
  </si>
  <si>
    <t>Наголовник накидной с проушиной</t>
  </si>
  <si>
    <t>Прокладка переходного штуцера</t>
  </si>
  <si>
    <t>Переходной штуцер</t>
  </si>
  <si>
    <t>Нижняя крышка корпуса</t>
  </si>
  <si>
    <t>Прокладка</t>
  </si>
  <si>
    <t>Переходники для промывочного сальника-вертлюга</t>
  </si>
  <si>
    <t>Переходник для буровых труб NWL</t>
  </si>
  <si>
    <t>Переходник для буровых труб HWL</t>
  </si>
  <si>
    <t>Переходник для буровых труб PWL</t>
  </si>
  <si>
    <t>Вспомогательный инструмент</t>
  </si>
  <si>
    <t>Ключ внутренней трубы NQ</t>
  </si>
  <si>
    <t>Ключ наружной трубы NQ</t>
  </si>
  <si>
    <t>Ключ бурильной трубы NQ</t>
  </si>
  <si>
    <t>Ключ внутренней трубы HQ</t>
  </si>
  <si>
    <t>Ключ наружной трубы HQ</t>
  </si>
  <si>
    <t>Ключ бурильной трубы HQ</t>
  </si>
  <si>
    <t>Ключ внутренней трубы PQ</t>
  </si>
  <si>
    <t>Ключ наружной трубы PQ</t>
  </si>
  <si>
    <t>Ключ бурильной трубы PQ</t>
  </si>
  <si>
    <t>Подъемная заглушка TAN-6</t>
  </si>
  <si>
    <t>Переходник с бурильной трубы NWL на бурильную трубу HWL</t>
  </si>
  <si>
    <t>Переходник с бурильной трубы HWL на бурильную трубу PWL</t>
  </si>
  <si>
    <t>Аварийный инструмент</t>
  </si>
  <si>
    <t>Комплект выдвижного ловителя NWL</t>
  </si>
  <si>
    <t>Комплект выдвижного ловителя HWL</t>
  </si>
  <si>
    <t>Комплект выдвижного ловителя PWL</t>
  </si>
  <si>
    <t>Метчик бурильной трубы NWL</t>
  </si>
  <si>
    <t>Метчик бурильной трубы HWL</t>
  </si>
  <si>
    <t>Метчик бурильной трубы PWL</t>
  </si>
  <si>
    <t>Труборез для труб NWL</t>
  </si>
  <si>
    <t>Труборез для труб HWL</t>
  </si>
  <si>
    <t>Труборез для труб PWL</t>
  </si>
  <si>
    <t>Резцы трубореза NWL</t>
  </si>
  <si>
    <t>Резцы трубореза HWL</t>
  </si>
  <si>
    <t>Резцы трубореза PWL</t>
  </si>
  <si>
    <t xml:space="preserve">Сода кальценировання </t>
  </si>
  <si>
    <t>ГОСТ 5100-85</t>
  </si>
  <si>
    <t xml:space="preserve">Сода каустическая </t>
  </si>
  <si>
    <t xml:space="preserve">Глет свинцовый </t>
  </si>
  <si>
    <t>ГОСТ 9199-77</t>
  </si>
  <si>
    <t>Натрий тетраборнокислый (бура) Безводная</t>
  </si>
  <si>
    <t>ч ГОСТ 4199-76</t>
  </si>
  <si>
    <t xml:space="preserve">Мука для производства анализов </t>
  </si>
  <si>
    <t>1 сорт</t>
  </si>
  <si>
    <t xml:space="preserve">Бязь суровая (плотная) </t>
  </si>
  <si>
    <t>Плотность ткани - 155-170 гр/м2
ГОСТ 29298 - 2005</t>
  </si>
  <si>
    <t>Крафтовая бумага (серая, гладкая) А ф102см пл 70гр/м2</t>
  </si>
  <si>
    <t>гост-8273-75</t>
  </si>
  <si>
    <t>Тигли шамотные огнеупорные Т - 0.75</t>
  </si>
  <si>
    <t xml:space="preserve"> Т - 0.75 ГОСТ 8691-73</t>
  </si>
  <si>
    <t xml:space="preserve">Тигель стеклоуглеродный №5 V=40 ml. D=45 Н=45 В </t>
  </si>
  <si>
    <t>ТУ1916-027-27208846-01</t>
  </si>
  <si>
    <t>Тигель фарфоровый №3 низкий</t>
  </si>
  <si>
    <t>10ml D35 H26 Artikl 13000307</t>
  </si>
  <si>
    <t>Тигель фарфоровый №4</t>
  </si>
  <si>
    <t xml:space="preserve">Бумага фильтровальная ФС </t>
  </si>
  <si>
    <t>ГОСТ 12026-76</t>
  </si>
  <si>
    <t>фильтры беззольные (белая) лента д – 5,5 см</t>
  </si>
  <si>
    <t>ГОСТ 12026 -75</t>
  </si>
  <si>
    <t xml:space="preserve">Фильтры беззольные (синяя) лента д – 12,5 см </t>
  </si>
  <si>
    <t>ГОСТ 12026 -76</t>
  </si>
  <si>
    <t>Проволока нихром диаметр 1,8 мм</t>
  </si>
  <si>
    <t>Х20Н80</t>
  </si>
  <si>
    <t>Проволока нихром диаметр 1,0 мм</t>
  </si>
  <si>
    <t>Проволока нихром диаметр 5,0 мм</t>
  </si>
  <si>
    <t>Проволока нихром диаметр 3,0-4,0 мм</t>
  </si>
  <si>
    <t xml:space="preserve">Магнезитовый порошок -91% </t>
  </si>
  <si>
    <t>ППИУ-91</t>
  </si>
  <si>
    <t>Кирпич Магнезитовый -91%</t>
  </si>
  <si>
    <t xml:space="preserve">Кирпич шамотный ША-5- 230х114х65х45 </t>
  </si>
  <si>
    <t xml:space="preserve">ША-5- 230х114х65х45 </t>
  </si>
  <si>
    <t>Кирпич шамотный ША-1- 230х85х65х</t>
  </si>
  <si>
    <t>ША-1- 230х85х65х</t>
  </si>
  <si>
    <t>ГОСТ 32833-2014</t>
  </si>
  <si>
    <t>Асбест листовой КАОН 1,5</t>
  </si>
  <si>
    <t>КАОН 1,5</t>
  </si>
  <si>
    <t>Ткань асбестовая</t>
  </si>
  <si>
    <t>Диэлектрический коврик</t>
  </si>
  <si>
    <t xml:space="preserve">Резиновое покритие рулон </t>
  </si>
  <si>
    <t>Резиновое покритие рулон (для крышек стакана ширина 0,8-1,0м, толщина 3мм)</t>
  </si>
  <si>
    <t>Графитовый электрод д-6</t>
  </si>
  <si>
    <t>ТУ3497-001-51046676-2007</t>
  </si>
  <si>
    <t>Кварцевая воронка для атомно-эмиссионного спектрометра</t>
  </si>
  <si>
    <t xml:space="preserve">Свинец чущковый С-1    </t>
  </si>
  <si>
    <t>ГОСТ 3778-98</t>
  </si>
  <si>
    <t>Пластины фотографические</t>
  </si>
  <si>
    <t>Кислота Ортофосфорная</t>
  </si>
  <si>
    <t xml:space="preserve">Сульфосалциловая кислота </t>
  </si>
  <si>
    <t>ХЧ ГОСТ 4478-78</t>
  </si>
  <si>
    <t xml:space="preserve">Соляная кислота </t>
  </si>
  <si>
    <t>ХЧ ГОСТ 3118-77</t>
  </si>
  <si>
    <t xml:space="preserve">Азотная кислота </t>
  </si>
  <si>
    <t>ХЧ ГОСТ 4461-77</t>
  </si>
  <si>
    <t xml:space="preserve">Серная кислота </t>
  </si>
  <si>
    <t>ХЧ ГОСТ 4204-77</t>
  </si>
  <si>
    <t xml:space="preserve">Уксусная кислота  </t>
  </si>
  <si>
    <t>ХЧ ГОСТ 61-75</t>
  </si>
  <si>
    <t>Хлорная кислота</t>
  </si>
  <si>
    <t xml:space="preserve">Плавиковая кислота </t>
  </si>
  <si>
    <t>ХЧ  ГОСТ 9285-78</t>
  </si>
  <si>
    <t xml:space="preserve">Винная кислота </t>
  </si>
  <si>
    <t>ХЧ ГОСТ 5817-77</t>
  </si>
  <si>
    <t>Кислота Борная кислота</t>
  </si>
  <si>
    <t xml:space="preserve">Аскорбиновая кислота </t>
  </si>
  <si>
    <t>ГОСТ 4815-76</t>
  </si>
  <si>
    <t xml:space="preserve">Изоамиловый спирт </t>
  </si>
  <si>
    <t>ХЧ ГОСТ 5830-79</t>
  </si>
  <si>
    <t>Ацетон</t>
  </si>
  <si>
    <t xml:space="preserve">Калий бихромат фиксонал  </t>
  </si>
  <si>
    <t>ГОСТ 2652-78</t>
  </si>
  <si>
    <t>Калий азотнокислый (силитра)</t>
  </si>
  <si>
    <t>Калий бром</t>
  </si>
  <si>
    <t>ГОСТ 4160-71</t>
  </si>
  <si>
    <t>Калий едкий</t>
  </si>
  <si>
    <t>ХЧ ГОСТ 10484-78</t>
  </si>
  <si>
    <t>Калий хлористый</t>
  </si>
  <si>
    <t>ГОСТ 4568-95</t>
  </si>
  <si>
    <t xml:space="preserve">Калий роданистый </t>
  </si>
  <si>
    <t>ХЧ ГОСТ 4139-75</t>
  </si>
  <si>
    <t xml:space="preserve">Тиомочевина </t>
  </si>
  <si>
    <t>ХЧ ГОСТ  6344 -73</t>
  </si>
  <si>
    <t xml:space="preserve">Ацетилен пиролизный </t>
  </si>
  <si>
    <t>ГОСТ 5457-75</t>
  </si>
  <si>
    <t>Тигли  фарфаровый 10 мл</t>
  </si>
  <si>
    <t>ГОСТ 25336-82</t>
  </si>
  <si>
    <t>Трилон Б кг</t>
  </si>
  <si>
    <t>ГОСТ 4151-72</t>
  </si>
  <si>
    <t xml:space="preserve">Фиксонал Трилон Б </t>
  </si>
  <si>
    <t>Аммоний хлористый</t>
  </si>
  <si>
    <t>ГОСТ 3773-72</t>
  </si>
  <si>
    <t xml:space="preserve">Барий хлористый </t>
  </si>
  <si>
    <t>ХЧ ГОСТ 4108-72</t>
  </si>
  <si>
    <t xml:space="preserve">Титан хлористый </t>
  </si>
  <si>
    <t>ХЧ ГОСТ 311-41</t>
  </si>
  <si>
    <t xml:space="preserve">Натрий едкий </t>
  </si>
  <si>
    <t>ХЧ ГОСТ 2263-79</t>
  </si>
  <si>
    <t xml:space="preserve">Натрий фосфорноватисто кислый </t>
  </si>
  <si>
    <t>ГОСТ 200-76</t>
  </si>
  <si>
    <t>Натрий тиосульфат</t>
  </si>
  <si>
    <t>ГОСТ 27068-86</t>
  </si>
  <si>
    <t>Натрий уксуснокислый 5-водный</t>
  </si>
  <si>
    <t>ГОСТ 199-78</t>
  </si>
  <si>
    <t>Натрия Сульфит</t>
  </si>
  <si>
    <t>ГОСТ 195-77</t>
  </si>
  <si>
    <t>Нитрат серебра</t>
  </si>
  <si>
    <t>Желатин пищевой</t>
  </si>
  <si>
    <t>ГОСТ П-11-78</t>
  </si>
  <si>
    <t>Индикатор Алюминон</t>
  </si>
  <si>
    <t>ГОСТ 9859-77</t>
  </si>
  <si>
    <t>Индикатор Дифениламин</t>
  </si>
  <si>
    <t>ГОСТ 194-80</t>
  </si>
  <si>
    <t>Индикатор Мурексид</t>
  </si>
  <si>
    <t>ГОСТ 4919.1-77</t>
  </si>
  <si>
    <t>Индикатор Эриохром черный</t>
  </si>
  <si>
    <t>ГОСТ 4517-2016</t>
  </si>
  <si>
    <t xml:space="preserve">Медный купорос </t>
  </si>
  <si>
    <t>ХЧ ГОСТ 4165-78</t>
  </si>
  <si>
    <t xml:space="preserve">Бумага индикатор универсальные рН 0-12 </t>
  </si>
  <si>
    <t>ГОСТ 13525.10-78</t>
  </si>
  <si>
    <t>Ацетилен балон (газ)</t>
  </si>
  <si>
    <t>Аммиак</t>
  </si>
  <si>
    <t>Газ Ацетилен балон</t>
  </si>
  <si>
    <t>Газ гелий</t>
  </si>
  <si>
    <t>Газ Пропан</t>
  </si>
  <si>
    <t xml:space="preserve">Аргон газообразный </t>
  </si>
  <si>
    <t>Аргон жидкий</t>
  </si>
  <si>
    <t>Пропан</t>
  </si>
  <si>
    <t>Соль</t>
  </si>
  <si>
    <t>Спирт этиловый ректификат 960</t>
  </si>
  <si>
    <t>ГОСТ 5962-67</t>
  </si>
  <si>
    <t>Силитра амиачная</t>
  </si>
  <si>
    <t>ГОСТ 2-85 с изм.№1,2,3 Хим. формула NH4NO3 № вещества в реестре CAS 6484-52-2</t>
  </si>
  <si>
    <t>Гидроксинон</t>
  </si>
  <si>
    <t>ГОСТ 19627-74</t>
  </si>
  <si>
    <t>Бюкс высокий 40*65-34-12</t>
  </si>
  <si>
    <t>Бюретка без крана 25 мл</t>
  </si>
  <si>
    <t>ГОСТ 29295-91</t>
  </si>
  <si>
    <t>Весы</t>
  </si>
  <si>
    <t>до 100 кг</t>
  </si>
  <si>
    <t>Весы лабораторные</t>
  </si>
  <si>
    <t>с  дискретностью  до 1 грамм</t>
  </si>
  <si>
    <t>Воронка полиэтиленовый  В 100 мм</t>
  </si>
  <si>
    <t xml:space="preserve">Вспениватель оксал  </t>
  </si>
  <si>
    <t>Т-80</t>
  </si>
  <si>
    <t>Термо пара с термодатчиком</t>
  </si>
  <si>
    <t>разные</t>
  </si>
  <si>
    <t xml:space="preserve">Нагревательные элементы для печей </t>
  </si>
  <si>
    <t>Пускатели</t>
  </si>
  <si>
    <t>Набор сит</t>
  </si>
  <si>
    <t xml:space="preserve">система фильтрации дистелерованной воды </t>
  </si>
  <si>
    <t>Дозаторы бутылочные</t>
  </si>
  <si>
    <t>Весы электронные 30-40кг</t>
  </si>
  <si>
    <t>AOTE-777</t>
  </si>
  <si>
    <t>Промывалка лабораторная 500 мл</t>
  </si>
  <si>
    <t>Колба  стеклянные вместимостью 1000 мл</t>
  </si>
  <si>
    <t>Колбы  мерные   50 мл</t>
  </si>
  <si>
    <t xml:space="preserve"> ГОСТ 25336-82</t>
  </si>
  <si>
    <t>Перекись водорода</t>
  </si>
  <si>
    <t>Пинцеты хирургические (большие)</t>
  </si>
  <si>
    <t>Пипетки разные 1,0; 2,0; 5,0; 10,0; 25,0; 50,0</t>
  </si>
  <si>
    <t>Пробирки П-1-21-200</t>
  </si>
  <si>
    <t>спирт изоамиловый</t>
  </si>
  <si>
    <t>Стакан стекло Н-1-250 ТС</t>
  </si>
  <si>
    <t>Стакан стеклянные вместимостью 500 мл</t>
  </si>
  <si>
    <t>Стеклографитовые чашки</t>
  </si>
  <si>
    <t>Тигель стеклоуглеродный №5 V=40 ml. D=45 Н=45 В ТУ1916-027-27208846-01</t>
  </si>
  <si>
    <t>Тигель фарфоровый</t>
  </si>
  <si>
    <t>Триэталонамин</t>
  </si>
  <si>
    <t>Чаша стеклоуглеродная №2 V=110 ml. D=100 Н=33 В ТУ1916-027-27208846-01</t>
  </si>
  <si>
    <t>Чашки фарфоровые 50 мл</t>
  </si>
  <si>
    <t>м2</t>
  </si>
  <si>
    <t>кв.м</t>
  </si>
  <si>
    <t>упак</t>
  </si>
  <si>
    <t>балон</t>
  </si>
  <si>
    <t>баллон</t>
  </si>
  <si>
    <t>ДЕЛИТЕЛЬ ДЖОНСА</t>
  </si>
  <si>
    <t xml:space="preserve">аппарат для сокращения проб малого и среднего веса. </t>
  </si>
  <si>
    <t>Шары для шариковых мельниц</t>
  </si>
  <si>
    <t>d-30мм</t>
  </si>
  <si>
    <t>d-50мм</t>
  </si>
  <si>
    <t>Пневмо подушка (RS-300, PV-2 и др)</t>
  </si>
  <si>
    <t>Платформа вставка (Подставка)</t>
  </si>
  <si>
    <t>Пружины</t>
  </si>
  <si>
    <t>Втулка пружины</t>
  </si>
  <si>
    <t>Уплотнители крышки</t>
  </si>
  <si>
    <t>Крышка и чашка к одноярусной мельнице</t>
  </si>
  <si>
    <t>Комплект колец к одноярусной мельнице</t>
  </si>
  <si>
    <t>Крышка и чашка к двух ярусной мельнице</t>
  </si>
  <si>
    <t>Комплект колец к двух ярусной мельнице</t>
  </si>
  <si>
    <t>Вибрационная дисковая мельница RS-300 Essa (чашка, шайба)</t>
  </si>
  <si>
    <t>Чашка, шайба (большая)</t>
  </si>
  <si>
    <t>ПВ-2 пуливерайзер (чашка шайба)</t>
  </si>
  <si>
    <t>Чашка, шайба (маленькая)</t>
  </si>
  <si>
    <t>Дробилка ДГЩ 100/60 (дробилка геол.щековая) Щека</t>
  </si>
  <si>
    <t>Щека</t>
  </si>
  <si>
    <t>Дробилка ДГЩ 100/160 (дробилка геол.щековая) Щека</t>
  </si>
  <si>
    <t>Дробилка щековая ШД-10 Щека</t>
  </si>
  <si>
    <t>Дробилка щековая BOYD RSD комбо Щека</t>
  </si>
  <si>
    <t>Дробилка валковая ДВГ 200х125 Валы</t>
  </si>
  <si>
    <t>Валы</t>
  </si>
  <si>
    <t xml:space="preserve">Дробилка щековая ВВ200-250 ХL </t>
  </si>
  <si>
    <t>Щека разные (щека)</t>
  </si>
  <si>
    <t>Измельчитель виброционный  ИВ-200</t>
  </si>
  <si>
    <t xml:space="preserve">Стакан </t>
  </si>
  <si>
    <t>Измельчитель виброционный  ИВ-4 - ИВ-3</t>
  </si>
  <si>
    <t>Стаканы для шариковых мельниц d -147 мм, длина 230 мм.</t>
  </si>
  <si>
    <t>Стаканы для шариковых мельниц d -114 мм, длина 140 мм.</t>
  </si>
  <si>
    <t>Стаканы разные, (ИВП-200 и другие)</t>
  </si>
  <si>
    <t>Стержни Д-24мм (прут стальной)</t>
  </si>
  <si>
    <t>Валы разные</t>
  </si>
  <si>
    <t>Стакан 1 кг в ком 5 палцами для стержневой мельницы</t>
  </si>
  <si>
    <t xml:space="preserve">компл </t>
  </si>
  <si>
    <t>п.м.</t>
  </si>
  <si>
    <t>компл</t>
  </si>
  <si>
    <t>лаборатория</t>
  </si>
  <si>
    <t>Круг Алмазный отрезной сегментный для резки керна под напором воды  350*10*50*1,8-2,0 мм. Терикалмаз</t>
  </si>
  <si>
    <t>Круг Алмазный отрезной сегментный для резки керна под напором воды 300*24-32*1,8-2,0 мм. Терикалмаз</t>
  </si>
  <si>
    <t>НАСОС САМОВСАСОВАЕЮЩАЯ 1100</t>
  </si>
  <si>
    <t>CLS-1100</t>
  </si>
  <si>
    <t>Ёмкость Эко пром для воды полиэтилиновая 1000л</t>
  </si>
  <si>
    <t>Вискoзиметр для густых и жидких красок</t>
  </si>
  <si>
    <t>Стакан (литровая)</t>
  </si>
  <si>
    <t>Стеклянная химеческая</t>
  </si>
  <si>
    <t>Колба лабораторная с делением ТС (коническая) 100 мл</t>
  </si>
  <si>
    <t>коническая</t>
  </si>
  <si>
    <t>Колба стеклянная 100 мл, 200мл, 400мл</t>
  </si>
  <si>
    <t>Колба стеклянная</t>
  </si>
  <si>
    <t>Копер для испытания на ударного воздействия</t>
  </si>
  <si>
    <t>Копер</t>
  </si>
  <si>
    <t>Приспособление ИК-04 для испытания кирпича на изгиб по ГОСТ 8462</t>
  </si>
  <si>
    <t>ИК-04</t>
  </si>
  <si>
    <t>Гриндометр (клин) 0,150 мкм</t>
  </si>
  <si>
    <t>клин</t>
  </si>
  <si>
    <t>Шлифзерно карбида кремния TSPROF F600</t>
  </si>
  <si>
    <t>TSPROF F600</t>
  </si>
  <si>
    <t>Комплект плит пк-1000 для испытания кирпича на сжатие</t>
  </si>
  <si>
    <t>ПК-1000</t>
  </si>
  <si>
    <t>Комплект форм для определения дробимости щебня ФОД по ГОСТ-8269.0-97</t>
  </si>
  <si>
    <t>ФОД по ГОСТ-8269.0-97</t>
  </si>
  <si>
    <t>Испытательный пресс ТП-1-1500</t>
  </si>
  <si>
    <t>ТП-1-1500</t>
  </si>
  <si>
    <t>Стакан стекляный лабараторный по гост 25336-82</t>
  </si>
  <si>
    <t>гост 25336-82</t>
  </si>
  <si>
    <t>Чашка форфорвая  по Гост 9147-80 №3, №4</t>
  </si>
  <si>
    <t>Гост 9147-80 №3, №4</t>
  </si>
  <si>
    <t>Банка металическая по Гост 6128</t>
  </si>
  <si>
    <t xml:space="preserve"> Гост 6128</t>
  </si>
  <si>
    <t>Ком шаров к помолочному барабану КП-123</t>
  </si>
  <si>
    <t>КП-123</t>
  </si>
  <si>
    <t>Стержни карбидокремниевые(селитовые) длиной 45см,диометром 10 мм, сопротивление-1,67-3,2 ом</t>
  </si>
  <si>
    <t>Электроплитка КОМАРЕЛЛА (Artel)</t>
  </si>
  <si>
    <t>Artel</t>
  </si>
  <si>
    <t>Shvenniy mashina</t>
  </si>
  <si>
    <t>GOST 19930-91</t>
  </si>
  <si>
    <t xml:space="preserve">КОМПРЕССОР </t>
  </si>
  <si>
    <t>КТ 2090 (KITO)</t>
  </si>
  <si>
    <t>АВД СТАНОК ДЛЯ КВАРТОВАНИЕ ГЕОЛОГИЧЕСКИХ ПРОБ</t>
  </si>
  <si>
    <t>Агрегат вращаюшийся делительный АВД</t>
  </si>
  <si>
    <t>Дробилка</t>
  </si>
  <si>
    <t>ГОСТ 6874-75</t>
  </si>
  <si>
    <t>Ремень профильный B - 1450 ГОСТ 1284-68. 1037486</t>
  </si>
  <si>
    <t>Ремень профильный B - 1600 ГОСТ 1284-68. 1037486</t>
  </si>
  <si>
    <t>Олмосли коронка, кенгайтиргич, олмосли диск (Алмазная коронка, расширитель, алмазный диск)</t>
  </si>
  <si>
    <t>Алмазные коронки</t>
  </si>
  <si>
    <t>Канат ССК 6,35 мм L-1000 м</t>
  </si>
  <si>
    <t xml:space="preserve">Канат ССК 7,6 мм </t>
  </si>
  <si>
    <t>Трос в сборе, главной лебёдки диаметром 16 мм х 75 футов (22,86 м)</t>
  </si>
  <si>
    <t xml:space="preserve">Трос в сборе, главной лебёдки диаметром 24 мм с серьгой (30м) </t>
  </si>
  <si>
    <t>Канат стальной 19,5 мм</t>
  </si>
  <si>
    <t>Канат стальной 18 мм</t>
  </si>
  <si>
    <t>Шланг водяной 9 м, 1"</t>
  </si>
  <si>
    <t>ПРОЧЕЕ</t>
  </si>
  <si>
    <t>Пневмоударник ПП 110 мм</t>
  </si>
  <si>
    <t>ПП 110 мм</t>
  </si>
  <si>
    <t>Коронка КНШ 110 мм</t>
  </si>
  <si>
    <t>KНШ 110 мм</t>
  </si>
  <si>
    <t xml:space="preserve">Бурильные трубы ТБСУ </t>
  </si>
  <si>
    <t>TБСУ 63,5x6,0x4700</t>
  </si>
  <si>
    <t>Бурильный трубы ТБСУ (левый)</t>
  </si>
  <si>
    <t>Қоплама қувурлар (Обсадные трубы)</t>
  </si>
  <si>
    <t>Обсадные трубы СT E/СВ Ø 108*5.0 мм</t>
  </si>
  <si>
    <t>ГОСT 10704-91/10705-80</t>
  </si>
  <si>
    <t>Обсадный трубы СT E/СВ Ø 114*3,5. мм</t>
  </si>
  <si>
    <t>Обсадные трубы СT E/СВ Ø 127*5 мм</t>
  </si>
  <si>
    <t>Обсадные трубы СT E/СВ Ø 146*5 мм</t>
  </si>
  <si>
    <t>Кимёвий реагентлар (Химические реагенты)</t>
  </si>
  <si>
    <t xml:space="preserve">Реагент ASO </t>
  </si>
  <si>
    <t>Сода калцинированная</t>
  </si>
  <si>
    <t>Сода каустическая</t>
  </si>
  <si>
    <t>Сампак</t>
  </si>
  <si>
    <t>Бентонитовая глина (порошковая)</t>
  </si>
  <si>
    <t>Полимер PAС HV</t>
  </si>
  <si>
    <t>Cмазка GREEN LUBE</t>
  </si>
  <si>
    <t>Загуститель GLAY MASTER</t>
  </si>
  <si>
    <t>Томпанажный полимер X-Tend 400</t>
  </si>
  <si>
    <t>Синтетический полимер "ТОРНАДО"</t>
  </si>
  <si>
    <t>Смазка RED FOX</t>
  </si>
  <si>
    <t>Смазка GRIZZLY</t>
  </si>
  <si>
    <t>Cмазка ZINC OWL</t>
  </si>
  <si>
    <t>Тампонажный материал Magma Fiber</t>
  </si>
  <si>
    <t xml:space="preserve"> </t>
  </si>
  <si>
    <t>Добавка для буровых растворов SAND ROCK</t>
  </si>
  <si>
    <t>Қурилиш материаллари</t>
  </si>
  <si>
    <t>Водоэмульсия (ташқи ва ички)</t>
  </si>
  <si>
    <t>Краски водно-дисперсионные ВД АК-112, ГОСТ 28196-89</t>
  </si>
  <si>
    <t>kg</t>
  </si>
  <si>
    <t>Краски масляные, готовые к применению.  ГОСТ 30884-2003</t>
  </si>
  <si>
    <t>Шпаклевка (внутренных работ)</t>
  </si>
  <si>
    <t>Шпатлевки. ГОСТ 31376-2008</t>
  </si>
  <si>
    <t>tn</t>
  </si>
  <si>
    <t>Oхак (негашённый)</t>
  </si>
  <si>
    <t>Известь негашения. ГОСТ 9179-77</t>
  </si>
  <si>
    <t>Цемент (марка 400)</t>
  </si>
  <si>
    <t>Портландцемент М400 КД20. ГОСТ 10178-85</t>
  </si>
  <si>
    <t>Линолеум</t>
  </si>
  <si>
    <t>Плотный полимерный рулонный материал, предназначенный для покрытия полов. ГОСТ 7251-2016</t>
  </si>
  <si>
    <t>m2</t>
  </si>
  <si>
    <t>Tахта (доска обрезная) 5 см x 20 см x 6 метр</t>
  </si>
  <si>
    <t>Пиломатериалы хвойных пород. ГОСТ 8486-86</t>
  </si>
  <si>
    <t>m3</t>
  </si>
  <si>
    <t>Пигмент хар хил</t>
  </si>
  <si>
    <t>Окрашенное дисперсное неорганическое вещество. ГОСТ 19487-74</t>
  </si>
  <si>
    <t>Сатил (пласмасса ва темирли) 10-15 кг</t>
  </si>
  <si>
    <t>Посуда и изделия хозяйственного назначения из пластмасс. ГОСТ 34827-2022</t>
  </si>
  <si>
    <t>ГОСТ 1147-80</t>
  </si>
  <si>
    <t>Профнастил t-0,45 мм</t>
  </si>
  <si>
    <t>Профнастил ГОСТ 24045 - 94</t>
  </si>
  <si>
    <t>Пластиковые панели</t>
  </si>
  <si>
    <t>ПВХ-вагонка (длина составляет 3-12 см, ширина – 0,1-0,5 м, толщина – 8-12 мм.)</t>
  </si>
  <si>
    <t>Горячекатаная арматурная сталь периодического профиля класса А-III диаметром 16 мм</t>
  </si>
  <si>
    <t>Сталь арматурная А-III ГОСТ 5781-82 16 мм</t>
  </si>
  <si>
    <t>Уголок 50х50х4</t>
  </si>
  <si>
    <t>Уголок 50x50x4 равнополочный по ГОСТ 8509-93</t>
  </si>
  <si>
    <t>Сим (куйдирилган) d-3 мм</t>
  </si>
  <si>
    <t>Обожженная проволока. ГОСТ 3282-74</t>
  </si>
  <si>
    <t>Песок (обогашённый)</t>
  </si>
  <si>
    <t>ГОСТ 8736–85</t>
  </si>
  <si>
    <t>Щебен</t>
  </si>
  <si>
    <t>Щебень F300, фракция 5*20. ГОСТ 8267—93</t>
  </si>
  <si>
    <t>Шлакаблок</t>
  </si>
  <si>
    <t>ГОСТ 6133-99</t>
  </si>
  <si>
    <t xml:space="preserve">Tруба PVX d=15-50 мм </t>
  </si>
  <si>
    <t>ГОСТ 18599 2001</t>
  </si>
  <si>
    <t>pm</t>
  </si>
  <si>
    <t xml:space="preserve">ГОСТ 32415-2013 </t>
  </si>
  <si>
    <t xml:space="preserve">Бурчак PVX d=15-50 мм </t>
  </si>
  <si>
    <t xml:space="preserve">Винтел PVX d=20-50 мм </t>
  </si>
  <si>
    <t>Круг отрезной. ГОСТ Р 57978-2017</t>
  </si>
  <si>
    <t>1</t>
  </si>
  <si>
    <t>2</t>
  </si>
  <si>
    <t>3</t>
  </si>
  <si>
    <t>4</t>
  </si>
  <si>
    <t>5</t>
  </si>
  <si>
    <t>6</t>
  </si>
  <si>
    <t>7</t>
  </si>
  <si>
    <t>8</t>
  </si>
  <si>
    <t>9</t>
  </si>
  <si>
    <t>10</t>
  </si>
  <si>
    <t>11</t>
  </si>
  <si>
    <t>12</t>
  </si>
  <si>
    <t>13</t>
  </si>
  <si>
    <t>14</t>
  </si>
  <si>
    <t>15</t>
  </si>
  <si>
    <t>16</t>
  </si>
  <si>
    <t>17</t>
  </si>
  <si>
    <t>18</t>
  </si>
  <si>
    <t>19</t>
  </si>
  <si>
    <t>20</t>
  </si>
  <si>
    <t>21</t>
  </si>
  <si>
    <t>22</t>
  </si>
  <si>
    <t>23</t>
  </si>
  <si>
    <t>24</t>
  </si>
  <si>
    <t>25</t>
  </si>
  <si>
    <t>Стропы</t>
  </si>
  <si>
    <t>Стропа 4СК канат д-20 мм, 16 тонна длина 6-метр</t>
  </si>
  <si>
    <t>ГОСТ 7668-80</t>
  </si>
  <si>
    <t>Стропа 4СК канат д-18 мм, 10 тонна длина 4-метр</t>
  </si>
  <si>
    <t>ГОСТ 7668-81</t>
  </si>
  <si>
    <t>Подшипники в ассортименте</t>
  </si>
  <si>
    <t>Подшипник шарикли 138Л (СКБ 5113 шниндель)</t>
  </si>
  <si>
    <t xml:space="preserve"> (6038 MA) 190x290x46 mm.</t>
  </si>
  <si>
    <t>Подшипник шарикли 2322 (ЗМО 1500)</t>
  </si>
  <si>
    <t>2322 KM (N322) art: №10088206</t>
  </si>
  <si>
    <t>Подшипник шарикли 314 (ЗМО 1500)</t>
  </si>
  <si>
    <t>NUP 314 70x150x35 mm. Art.98530079</t>
  </si>
  <si>
    <t>Подшипник шарикли 324 (ЗМО 1500 врвшвтел)</t>
  </si>
  <si>
    <t xml:space="preserve"> (6324) GOST 8338  art; 10088320</t>
  </si>
  <si>
    <t>Подшипник  2226  (ЗМО 1500 врашател , гр насос НБ 32)</t>
  </si>
  <si>
    <t xml:space="preserve"> ГОСТ 8328-75</t>
  </si>
  <si>
    <t>Подшипник упорний 8136 (ЗМО 1500 врашател)</t>
  </si>
  <si>
    <t>Подшипник упорний 8140 (HYDX-4 гидропатрон)</t>
  </si>
  <si>
    <t>Подшипник (упорний) 8322 (ЗМО 1500)</t>
  </si>
  <si>
    <t>Подшипник (упорний) 8324  (ЗМО 1500 врашател)</t>
  </si>
  <si>
    <t>8324 (51324) 120x210x70 mm.</t>
  </si>
  <si>
    <t>Ремни в ассортименте</t>
  </si>
  <si>
    <t>Ремень (двигател Hanjin 10DE )</t>
  </si>
  <si>
    <t>1150 А</t>
  </si>
  <si>
    <t>Ремень (дробилка ДГШ)</t>
  </si>
  <si>
    <t>Б-1400</t>
  </si>
  <si>
    <t>DBC Makina S-15</t>
  </si>
  <si>
    <t>Гидравлический двигатель 80см³</t>
  </si>
  <si>
    <t>Шт. / Set</t>
  </si>
  <si>
    <t>Гидравлический двигатель 8 куб.см</t>
  </si>
  <si>
    <t>Гидравлический двигатель  315см³ Лебедки ССК</t>
  </si>
  <si>
    <t>Гидравлический насос 45 куб</t>
  </si>
  <si>
    <t>Гидравлический насос 140 куб. см</t>
  </si>
  <si>
    <t>Гидравлический двигатель 102см³ W11</t>
  </si>
  <si>
    <t>Гидравлические насосы</t>
  </si>
  <si>
    <t xml:space="preserve">Гидропатрон </t>
  </si>
  <si>
    <t>Износостойкая  пластина</t>
  </si>
  <si>
    <t>шт. / Pc.</t>
  </si>
  <si>
    <t>Скользящая накладка</t>
  </si>
  <si>
    <t>Верхняя скользящая накладка</t>
  </si>
  <si>
    <t>Нижняя пластина</t>
  </si>
  <si>
    <t>уплотнительное кольцо Ø220X5</t>
  </si>
  <si>
    <t>уплотнительное кольцо Ø3,53</t>
  </si>
  <si>
    <t>Поршень гидравлического патрона</t>
  </si>
  <si>
    <t>Основание патрона (шпиндель)</t>
  </si>
  <si>
    <t>Винт Hhcs 1/2-20unf x 1 3/4 lg</t>
  </si>
  <si>
    <t>Муфта</t>
  </si>
  <si>
    <t>Нижний направляющий цилиндр</t>
  </si>
  <si>
    <t>Газовая пружина</t>
  </si>
  <si>
    <t>Пружина сжатия</t>
  </si>
  <si>
    <t>Подшипник направляющего блока</t>
  </si>
  <si>
    <t>Подшипник вращателя</t>
  </si>
  <si>
    <t>Подшипник трубодержателя</t>
  </si>
  <si>
    <t>Подшипник крон-блока</t>
  </si>
  <si>
    <t>Подшипник блока ССК</t>
  </si>
  <si>
    <t>Подшипник упорный шариковый патрона</t>
  </si>
  <si>
    <t>S. Роликовый  конический подшипник вращателя</t>
  </si>
  <si>
    <t>Фильтр</t>
  </si>
  <si>
    <t>Вставка фильтра V2</t>
  </si>
  <si>
    <t>Подшипник SKF-6204</t>
  </si>
  <si>
    <t>Прокладка вращателя</t>
  </si>
  <si>
    <t>Набор уплотнений цилиндра подачи</t>
  </si>
  <si>
    <t>Шкив крон-блока</t>
  </si>
  <si>
    <t>Цилиндр</t>
  </si>
  <si>
    <t>Набор уплотнений цилиндра</t>
  </si>
  <si>
    <t>Комплект уплотнеий направляющего цилиндра</t>
  </si>
  <si>
    <t>Верхний направляющий цилиндр</t>
  </si>
  <si>
    <t>Комплект уплотнений верхнего направляющего цилиндра</t>
  </si>
  <si>
    <t>Цилиндр отвода вращателя</t>
  </si>
  <si>
    <t>Набор уплотнений цилиндра отвода вращателя</t>
  </si>
  <si>
    <t>Вал-шестерня</t>
  </si>
  <si>
    <t>Модивицированный вал</t>
  </si>
  <si>
    <t>Шестерня главного вала</t>
  </si>
  <si>
    <t>Вал вторичный</t>
  </si>
  <si>
    <t>Шестерня вторичного вала</t>
  </si>
  <si>
    <t>Крышка в сборе</t>
  </si>
  <si>
    <t>Cальник вращателя</t>
  </si>
  <si>
    <t>Втулка скольжения</t>
  </si>
  <si>
    <t>Насос масляный</t>
  </si>
  <si>
    <t>Муфта в сборе</t>
  </si>
  <si>
    <t>Гибкая муфта</t>
  </si>
  <si>
    <t>Сальник</t>
  </si>
  <si>
    <t>Уплотнение</t>
  </si>
  <si>
    <t>Набор уплотнений гидропатрона</t>
  </si>
  <si>
    <t>Болт специальный длинный</t>
  </si>
  <si>
    <t>Болт патрона</t>
  </si>
  <si>
    <t>Комплект кулачков BQ</t>
  </si>
  <si>
    <t>Комплект кулачков NQ</t>
  </si>
  <si>
    <t>Комплект кулачков НQ</t>
  </si>
  <si>
    <t>Комплект кулачков PQ</t>
  </si>
  <si>
    <t>Пружина кулачков N</t>
  </si>
  <si>
    <t>Пружина кулачков H</t>
  </si>
  <si>
    <t>Пружина кулачков P</t>
  </si>
  <si>
    <t>Центратор патрона B</t>
  </si>
  <si>
    <t>Центратор шпинделя B</t>
  </si>
  <si>
    <t>Набор уплотнений цилиндра сброса</t>
  </si>
  <si>
    <t>Центрирующая втулка B</t>
  </si>
  <si>
    <t>Центрирующая втулка N</t>
  </si>
  <si>
    <t>Центрирующая втулка H</t>
  </si>
  <si>
    <t>Набор плашек трубодержателя B TC</t>
  </si>
  <si>
    <t>Набор плашек трубодержателя N TC</t>
  </si>
  <si>
    <t>Набор плашек трубодержателя H TC</t>
  </si>
  <si>
    <t>Держатель плашек</t>
  </si>
  <si>
    <t>Монтажный фланец</t>
  </si>
  <si>
    <t>Корпус подшипника трубодержателя</t>
  </si>
  <si>
    <t>Крышка центратора</t>
  </si>
  <si>
    <t>Держатель центратора</t>
  </si>
  <si>
    <t>Комплект для ремонта газовой пружины</t>
  </si>
  <si>
    <t>Подшипник лебедки ССК</t>
  </si>
  <si>
    <t xml:space="preserve">Уплотнение поршня </t>
  </si>
  <si>
    <t>Набор уплотнений главной лебедки</t>
  </si>
  <si>
    <t>Цилиндр домкрата</t>
  </si>
  <si>
    <t>Комплект уплотнений цилиндра домкрата</t>
  </si>
  <si>
    <t>Цилндр подъема мачты</t>
  </si>
  <si>
    <t>Комплект уплотнений цилндра подъема мачты</t>
  </si>
  <si>
    <t>Насос перекачки топлива</t>
  </si>
  <si>
    <t>Главный распределитель</t>
  </si>
  <si>
    <t>Промежуточная шестерня</t>
  </si>
  <si>
    <t>Клапан</t>
  </si>
  <si>
    <t>Манометр 80KN</t>
  </si>
  <si>
    <t>Манометр D63-400 bar</t>
  </si>
  <si>
    <t>Манометр 160KN</t>
  </si>
  <si>
    <t>Манометр D100-160 bar</t>
  </si>
  <si>
    <t>Манометр D100-400 bar</t>
  </si>
  <si>
    <t>Болт</t>
  </si>
  <si>
    <t>Пластина скольжения</t>
  </si>
  <si>
    <t>Ролик</t>
  </si>
  <si>
    <t>Держатель РВД</t>
  </si>
  <si>
    <t>Фильтр в сборе</t>
  </si>
  <si>
    <t>Чаша патрона</t>
  </si>
  <si>
    <t>Цилиндр патрона</t>
  </si>
  <si>
    <t>Шпиндель патрона</t>
  </si>
  <si>
    <t>Гайка самоконтрящаяся</t>
  </si>
  <si>
    <t>Главная лебедка в сборе</t>
  </si>
  <si>
    <t>Монитор</t>
  </si>
  <si>
    <t>Лебедка ССК в сборе</t>
  </si>
  <si>
    <t>DBC Makina S-21</t>
  </si>
  <si>
    <t>Пластины скольжения</t>
  </si>
  <si>
    <t xml:space="preserve">Подшипник вращателя конический  </t>
  </si>
  <si>
    <t>Подшипник вал-шестерни вращателя</t>
  </si>
  <si>
    <t>Пружины компрессионные</t>
  </si>
  <si>
    <t xml:space="preserve">Набор плашек трубодержателя (P114mm) </t>
  </si>
  <si>
    <t>Набор плашек трубодержателя (H 89mm)</t>
  </si>
  <si>
    <t>Набор плашек трубодержателя (N 70mm)</t>
  </si>
  <si>
    <t>Центратор Р</t>
  </si>
  <si>
    <t>Центратор Н</t>
  </si>
  <si>
    <t>Центратор N</t>
  </si>
  <si>
    <t>Гидромотор вращателя</t>
  </si>
  <si>
    <t>Parker V14-110-SVS-HPE3A-N000-N-00-110/47-010-_ _ _</t>
  </si>
  <si>
    <t>DBC Makina ESD-9</t>
  </si>
  <si>
    <t>Износостойкая пластина</t>
  </si>
  <si>
    <t>Винт</t>
  </si>
  <si>
    <t>Ремкомплект цилиндра подачи</t>
  </si>
  <si>
    <t>Ремкомплект цилиндра сброса мачты</t>
  </si>
  <si>
    <t>Шкив</t>
  </si>
  <si>
    <t>Подшипник ролика</t>
  </si>
  <si>
    <t>Трубодержатель в сборе</t>
  </si>
  <si>
    <t>Мотор вращателя</t>
  </si>
  <si>
    <t>Комплект уплотнений на вращатель</t>
  </si>
  <si>
    <t>Стопорное кольцо</t>
  </si>
  <si>
    <t>Ведущая шестерня</t>
  </si>
  <si>
    <t>Шестерня</t>
  </si>
  <si>
    <t>Шпиндель в сборе</t>
  </si>
  <si>
    <t>Втулка B - H вращателя</t>
  </si>
  <si>
    <t>Палец</t>
  </si>
  <si>
    <t>Резиновая втулка патрон</t>
  </si>
  <si>
    <t>Плашкодержатель</t>
  </si>
  <si>
    <t>Пружина</t>
  </si>
  <si>
    <t>Корпус подшипника</t>
  </si>
  <si>
    <t>Подшипник вала тросоукладчика</t>
  </si>
  <si>
    <t>Цепь</t>
  </si>
  <si>
    <t>Вал тросоукладчика</t>
  </si>
  <si>
    <t>Манометр</t>
  </si>
  <si>
    <t>Pressure Gauge Hold D63</t>
  </si>
  <si>
    <t>Клапан водяного насоса</t>
  </si>
  <si>
    <t>Перепусукной клапан</t>
  </si>
  <si>
    <t>Направляющий клапан</t>
  </si>
  <si>
    <t xml:space="preserve">Клапан </t>
  </si>
  <si>
    <t>Редукционный  клапан давления</t>
  </si>
  <si>
    <t>Клапан или</t>
  </si>
  <si>
    <t>Полумуфта Mt</t>
  </si>
  <si>
    <t>Муфта резиновая</t>
  </si>
  <si>
    <t>Полумуфта Рt</t>
  </si>
  <si>
    <t>Муфта в сборе(дизель)</t>
  </si>
  <si>
    <t>Ремкомплект - газовой пружины</t>
  </si>
  <si>
    <t>Сапун</t>
  </si>
  <si>
    <t>Градусник</t>
  </si>
  <si>
    <t>Комплект кулачков патрона ВQ</t>
  </si>
  <si>
    <t>Комплект кулачков патрона NQ</t>
  </si>
  <si>
    <t>Комплект кулачков патрона HQ</t>
  </si>
  <si>
    <t>Верхняя направляющая ВQ</t>
  </si>
  <si>
    <t>Верхняя направляющая NQ</t>
  </si>
  <si>
    <t>Верхняя направляющая HQ</t>
  </si>
  <si>
    <t>Набор плашек трубодержателя ВQ</t>
  </si>
  <si>
    <t>Набор плашек трубодержателя NQ</t>
  </si>
  <si>
    <t>Набор плашек трубодержателя HQ</t>
  </si>
  <si>
    <t>Центратор трубодержателя ВQ</t>
  </si>
  <si>
    <t>Центратор трубодержателя NQ</t>
  </si>
  <si>
    <t>Центратор трубодержателя HQ</t>
  </si>
  <si>
    <t>Гидравлический фильтр</t>
  </si>
  <si>
    <t>Индикатор фильтра</t>
  </si>
  <si>
    <t>Кольцо</t>
  </si>
  <si>
    <t>Шпонка</t>
  </si>
  <si>
    <t>Индикаторный диск</t>
  </si>
  <si>
    <t>Комплект для капитального ремонта вращателя</t>
  </si>
  <si>
    <t>Volvo Penta</t>
  </si>
  <si>
    <t>Масляный фильтр</t>
  </si>
  <si>
    <t>23476569 (21913334)</t>
  </si>
  <si>
    <t>Фильтр топливный</t>
  </si>
  <si>
    <t>Фильтр тонкой очистки топлива</t>
  </si>
  <si>
    <t>Воздушный фильтр</t>
  </si>
  <si>
    <t>Маслоохладитель</t>
  </si>
  <si>
    <t>Электромагнитный клапан</t>
  </si>
  <si>
    <t>Топливный насос</t>
  </si>
  <si>
    <t>Форсунка</t>
  </si>
  <si>
    <t>Фильтр топливный в сборе</t>
  </si>
  <si>
    <t>Турбокомпрессор</t>
  </si>
  <si>
    <t>Помпа охлаждающая</t>
  </si>
  <si>
    <t>Термостат</t>
  </si>
  <si>
    <t>Ремень</t>
  </si>
  <si>
    <t>Генератор</t>
  </si>
  <si>
    <t>Стартер</t>
  </si>
  <si>
    <t xml:space="preserve"> Son-Mak RX-4</t>
  </si>
  <si>
    <t>Адаптор</t>
  </si>
  <si>
    <t>Главный насос</t>
  </si>
  <si>
    <t>Вторичный насос</t>
  </si>
  <si>
    <t>Вспомогательный насос</t>
  </si>
  <si>
    <t>Регулятор водяного насоса</t>
  </si>
  <si>
    <t>1000113779‐ 850</t>
  </si>
  <si>
    <t>Элемент гидравлического фильра</t>
  </si>
  <si>
    <t>RX5 0500 018</t>
  </si>
  <si>
    <t>Комплект кулачков ВQ</t>
  </si>
  <si>
    <t>Комплект кулачков РQ</t>
  </si>
  <si>
    <t>Пружина газовая патрона</t>
  </si>
  <si>
    <t>Насос смазки вращателя</t>
  </si>
  <si>
    <t>Корбка переключения передач</t>
  </si>
  <si>
    <t>Элемент фильтра смазки вращателя</t>
  </si>
  <si>
    <t>Подшипник вал-шестерни</t>
  </si>
  <si>
    <t>1000113882/ 1000113883</t>
  </si>
  <si>
    <t>Подшипник шпинделя верхний</t>
  </si>
  <si>
    <t>1000113894/ 1000113895</t>
  </si>
  <si>
    <t>Подшипник шпинделя нижний</t>
  </si>
  <si>
    <t>1000113892/ 1000113893</t>
  </si>
  <si>
    <t>Подшипник промежуточной шестерни</t>
  </si>
  <si>
    <t>1000113886/ 1000113887</t>
  </si>
  <si>
    <t>Уплотнение шпинделя верхнее</t>
  </si>
  <si>
    <t>Уплотнение шпинделя нижнее</t>
  </si>
  <si>
    <t>Главный вал</t>
  </si>
  <si>
    <t>Игла</t>
  </si>
  <si>
    <t>Муфта маховика</t>
  </si>
  <si>
    <t>Муфта привода насосов</t>
  </si>
  <si>
    <t>Клапан медленной подачи</t>
  </si>
  <si>
    <t>Клапан миксера</t>
  </si>
  <si>
    <t>Клапан подъема мачты</t>
  </si>
  <si>
    <t>Клапан патрона и трубодержателя</t>
  </si>
  <si>
    <t>Регулятор медленной подачи</t>
  </si>
  <si>
    <t>Регулятор миксера</t>
  </si>
  <si>
    <t>Регулятор тскорости вращения</t>
  </si>
  <si>
    <t>Регулятор давления патрона и трубодержателя</t>
  </si>
  <si>
    <t>Регулятор давления давления подъема мачты</t>
  </si>
  <si>
    <t>Регулятор давления миксера</t>
  </si>
  <si>
    <t>Регулятор веса снаряда</t>
  </si>
  <si>
    <t>Клапан тормоза лебедки</t>
  </si>
  <si>
    <t>Шпиндель редуктора</t>
  </si>
  <si>
    <t>Гайка шпинделя внутренняя</t>
  </si>
  <si>
    <t>Втулка шпинделя верхняя</t>
  </si>
  <si>
    <t>Втулка шпинделя нижняя</t>
  </si>
  <si>
    <t>Центратор патрона ВQ</t>
  </si>
  <si>
    <t>Центратор шпинделя ВQ</t>
  </si>
  <si>
    <t>Набор уплотнений патрона</t>
  </si>
  <si>
    <t>Boyles C6</t>
  </si>
  <si>
    <t>Тормоз гланой лебедки в сборе</t>
  </si>
  <si>
    <t>3719 0046 44</t>
  </si>
  <si>
    <t>3725 0008 51</t>
  </si>
  <si>
    <t>3725 0002 49</t>
  </si>
  <si>
    <t>0162 1567 27</t>
  </si>
  <si>
    <t>3719 0025 40</t>
  </si>
  <si>
    <t>0502 1126 00</t>
  </si>
  <si>
    <t>Комплект плашек трубодержателя NQ</t>
  </si>
  <si>
    <t>3719 0032 05</t>
  </si>
  <si>
    <t>Комплект плашек трубодержателя HQ</t>
  </si>
  <si>
    <t>3720 0032 06</t>
  </si>
  <si>
    <t>3725 0002 45</t>
  </si>
  <si>
    <t>3719 0035 89</t>
  </si>
  <si>
    <t>Центратор патрона NQ</t>
  </si>
  <si>
    <t>3760 0073 55</t>
  </si>
  <si>
    <t>Центратор патрона HQ</t>
  </si>
  <si>
    <t>3760 0033 17</t>
  </si>
  <si>
    <t>Центратор шпинделя NQ</t>
  </si>
  <si>
    <t>3763 0073 49</t>
  </si>
  <si>
    <t>Центратор шпинделя HQ</t>
  </si>
  <si>
    <t>3760 0033 28</t>
  </si>
  <si>
    <t>3760 0073 61</t>
  </si>
  <si>
    <t>3760 0033 50</t>
  </si>
  <si>
    <t>Звездочка цепи 23</t>
  </si>
  <si>
    <t>3760 0095 67</t>
  </si>
  <si>
    <t>Подшипник звездочки вращателя</t>
  </si>
  <si>
    <t>3760 0071 75</t>
  </si>
  <si>
    <t>3760 0071 73</t>
  </si>
  <si>
    <t>Подшипник вращателя роликовый</t>
  </si>
  <si>
    <t>3760 0071 74</t>
  </si>
  <si>
    <t>Звездочка цепи 57</t>
  </si>
  <si>
    <t>3760 0095 68</t>
  </si>
  <si>
    <t>3760 0095 00</t>
  </si>
  <si>
    <t>3760 0095 03</t>
  </si>
  <si>
    <t>3760 0071 72</t>
  </si>
  <si>
    <t>Цепь вращателя</t>
  </si>
  <si>
    <t>3760 0032 22</t>
  </si>
  <si>
    <t>3760 0073 15</t>
  </si>
  <si>
    <t>Шпиндель вращателя</t>
  </si>
  <si>
    <t>3760 0033 23</t>
  </si>
  <si>
    <t>3760 0032 01</t>
  </si>
  <si>
    <t>3760 0073 04</t>
  </si>
  <si>
    <t>Втулка скольженя вращателя</t>
  </si>
  <si>
    <t>3760 0071 71</t>
  </si>
  <si>
    <t>3725 0002 72</t>
  </si>
  <si>
    <t>3725 0002 74</t>
  </si>
  <si>
    <t>Элемент возвратного фильтра</t>
  </si>
  <si>
    <t>8231 1079 48</t>
  </si>
  <si>
    <t>Мотор миксера</t>
  </si>
  <si>
    <t>3760 0090 22</t>
  </si>
  <si>
    <t>3719 0025 15</t>
  </si>
  <si>
    <t>Фильтр смазки вращателя</t>
  </si>
  <si>
    <t>3760 0071 58</t>
  </si>
  <si>
    <t>Cummins QSB-6.7 CM850</t>
  </si>
  <si>
    <t>Фильтр масляный</t>
  </si>
  <si>
    <t>LF3970</t>
  </si>
  <si>
    <t xml:space="preserve">Фильтр топливный </t>
  </si>
  <si>
    <t>FS19732</t>
  </si>
  <si>
    <t>FF5421</t>
  </si>
  <si>
    <t>Фильтр воздушный</t>
  </si>
  <si>
    <t>С23610</t>
  </si>
  <si>
    <t>СF610</t>
  </si>
  <si>
    <t>AF25962</t>
  </si>
  <si>
    <t>AF25963</t>
  </si>
  <si>
    <t>Термостат QSB-6.7</t>
  </si>
  <si>
    <t>Генератор QSB-6.7</t>
  </si>
  <si>
    <t>3972732 (2874862)</t>
  </si>
  <si>
    <t>Подшипник ступицы вентилятора QSB-6.7</t>
  </si>
  <si>
    <t>Маслоохладитель QSB-6.7</t>
  </si>
  <si>
    <t>Прокладка маслоохладителя QSB-6.7</t>
  </si>
  <si>
    <t xml:space="preserve">Прокладка головки фильтра QSB-6.7 </t>
  </si>
  <si>
    <t>Блок управления QSB-6.7</t>
  </si>
  <si>
    <t>Турбина QSB-6.7</t>
  </si>
  <si>
    <t>Стартер QSB-6.7</t>
  </si>
  <si>
    <t>Прокладка коллектора QSB-6.7</t>
  </si>
  <si>
    <t>Ремень QSB-6.7</t>
  </si>
  <si>
    <t>Натяжитель ремня QSB-6.7</t>
  </si>
  <si>
    <t>Водяная помпа QSB-6.7</t>
  </si>
  <si>
    <t>Набор прокладок, верхний QSB-6.7</t>
  </si>
  <si>
    <t>Набор прокладок, нижний QSB-6.7</t>
  </si>
  <si>
    <t xml:space="preserve">   Промывочный насос FMC W1122</t>
  </si>
  <si>
    <t xml:space="preserve">Промычной насос в сборе </t>
  </si>
  <si>
    <t>64700149(FMC  W1122BCD)</t>
  </si>
  <si>
    <t>Предохранительный клапан</t>
  </si>
  <si>
    <t>На всех насосах промывочных</t>
  </si>
  <si>
    <t>Поршень</t>
  </si>
  <si>
    <t>Гайка поршня</t>
  </si>
  <si>
    <t>Манжета поршня</t>
  </si>
  <si>
    <t>Прокладка цилиндра</t>
  </si>
  <si>
    <t xml:space="preserve">Прокладка </t>
  </si>
  <si>
    <t xml:space="preserve">Гайка </t>
  </si>
  <si>
    <t>Седло клапана</t>
  </si>
  <si>
    <t xml:space="preserve">Втулка </t>
  </si>
  <si>
    <t xml:space="preserve">Шатун </t>
  </si>
  <si>
    <t xml:space="preserve">Вкладыш Шатуна  </t>
  </si>
  <si>
    <t xml:space="preserve">Коленчатый вал </t>
  </si>
  <si>
    <t>Палец шатуна</t>
  </si>
  <si>
    <t>втулка</t>
  </si>
  <si>
    <t>Шар</t>
  </si>
  <si>
    <t>Уплотнитель</t>
  </si>
  <si>
    <t>63200114/ 63200115</t>
  </si>
  <si>
    <t>Краник</t>
  </si>
  <si>
    <t>Регулировочная пластина</t>
  </si>
  <si>
    <t>Гидравлическая часть</t>
  </si>
  <si>
    <t>(HANJIN D&amp;B</t>
  </si>
  <si>
    <t>HJMP30L-03-27</t>
  </si>
  <si>
    <t>Вертлюг H20 в сборе</t>
  </si>
  <si>
    <t>HJH20DS</t>
  </si>
  <si>
    <t>D&amp;B-45D30-</t>
  </si>
  <si>
    <t>Всасывающий фильтр 3 дюйма</t>
  </si>
  <si>
    <t>3inch suction filter</t>
  </si>
  <si>
    <t>Входной клапан в сборе</t>
  </si>
  <si>
    <t>HJMP30L-03-10~14</t>
  </si>
  <si>
    <t>Выпускной клапан</t>
  </si>
  <si>
    <t>HJMP30L-03-23</t>
  </si>
  <si>
    <t>Гидравлический насос в сборе</t>
  </si>
  <si>
    <t>16JAN011 - 13</t>
  </si>
  <si>
    <t>H5V140DT+H3V63S</t>
  </si>
  <si>
    <t xml:space="preserve">Гидрошланг мачты T3 </t>
  </si>
  <si>
    <t>T3 all hydraulic hose</t>
  </si>
  <si>
    <t>Двигатель EATON 2-250cc</t>
  </si>
  <si>
    <t>HJGB803-20</t>
  </si>
  <si>
    <t>Двигатель Rexroth 107cc</t>
  </si>
  <si>
    <t>HJGB803-19 D&amp;B-45D28</t>
  </si>
  <si>
    <t>Двигатель Rexroth 160cc</t>
  </si>
  <si>
    <t>Rexroth motor 160 D&amp;B-45D28-8</t>
  </si>
  <si>
    <t>Джойстик</t>
  </si>
  <si>
    <t>HJOP30MULTI01 - 30</t>
  </si>
  <si>
    <t>Зажим штангодержателя</t>
  </si>
  <si>
    <t>HJFC04 - 10</t>
  </si>
  <si>
    <t xml:space="preserve">Зажимное приспособление держателя </t>
  </si>
  <si>
    <t>HJDWP05 - 08</t>
  </si>
  <si>
    <t>Инжектор D4DA</t>
  </si>
  <si>
    <t>33800-41C13</t>
  </si>
  <si>
    <t>Инжектор Pu086ti</t>
  </si>
  <si>
    <t>65.10101-7450A</t>
  </si>
  <si>
    <t xml:space="preserve">Инжекторный насос D4DA </t>
  </si>
  <si>
    <t>33100-45C10</t>
  </si>
  <si>
    <t>Клапан Danfoss панели управления P1</t>
  </si>
  <si>
    <t>16JAN011 - 10 - 18</t>
  </si>
  <si>
    <t>Клапан Danfoss панели управления P2</t>
  </si>
  <si>
    <t>16JAN011 - 10 - 20</t>
  </si>
  <si>
    <t>Клапан джойстика</t>
  </si>
  <si>
    <t>Клапан соединения в сборе</t>
  </si>
  <si>
    <t>HJMP30L-03-37~44</t>
  </si>
  <si>
    <t xml:space="preserve">Комплект MC nylon </t>
  </si>
  <si>
    <t>HJGBG805 - 25.26</t>
  </si>
  <si>
    <t>Комплект уплотнений</t>
  </si>
  <si>
    <t>300mudpump seal kit</t>
  </si>
  <si>
    <t xml:space="preserve">Комплект уплотнений цилиндра держателя </t>
  </si>
  <si>
    <t>100*70</t>
  </si>
  <si>
    <t xml:space="preserve">Коробка передач 12w в сборе </t>
  </si>
  <si>
    <t>12w Gearbox assembly</t>
  </si>
  <si>
    <t>Коробка передач в сборе (полный комплект)</t>
  </si>
  <si>
    <t>HJGB901</t>
  </si>
  <si>
    <t>HJGB803</t>
  </si>
  <si>
    <t xml:space="preserve">Круговой блок в сборе </t>
  </si>
  <si>
    <t>DSHG-04-3C2  ASSY DG3V-7-2C-Z-K ASSY</t>
  </si>
  <si>
    <t>Лебедка 10т в сборе</t>
  </si>
  <si>
    <t>HJMW04</t>
  </si>
  <si>
    <t>Малая шестерня коробки передач</t>
  </si>
  <si>
    <t>HJGB803 - 05</t>
  </si>
  <si>
    <t>Мотор канатной линии</t>
  </si>
  <si>
    <t>2-250AB6</t>
  </si>
  <si>
    <t>HJWL03-02</t>
  </si>
  <si>
    <t>Мотор лебедки 10т</t>
  </si>
  <si>
    <t>S75 JMV 47/27</t>
  </si>
  <si>
    <t>Насос 300 в сборе</t>
  </si>
  <si>
    <t>HJMP30L-03</t>
  </si>
  <si>
    <t>часть мачты</t>
  </si>
  <si>
    <t>BL1066 (12 box)</t>
  </si>
  <si>
    <t>Обратный фильтр</t>
  </si>
  <si>
    <t>Return filter</t>
  </si>
  <si>
    <t>Основная лебедка</t>
  </si>
  <si>
    <t>HJMW01</t>
  </si>
  <si>
    <t>Палец верхнего ролика</t>
  </si>
  <si>
    <t>HJMT06 - 23</t>
  </si>
  <si>
    <t>HJMT07 - 22 for 12WCP</t>
  </si>
  <si>
    <t>Палец направляющей ролика</t>
  </si>
  <si>
    <t>HJWL03-33</t>
  </si>
  <si>
    <t>Палец нижнего ролика</t>
  </si>
  <si>
    <t>HJMT06 - 02</t>
  </si>
  <si>
    <t>HJMT07 - 02 for 12WCP</t>
  </si>
  <si>
    <t>Передвижной дизельный блок питания</t>
  </si>
  <si>
    <t xml:space="preserve">коробки передач </t>
  </si>
  <si>
    <t>10D Gearbox mc plate</t>
  </si>
  <si>
    <t>Подшипник кулачкового
толкателя</t>
  </si>
  <si>
    <t>HJGBG805 - 05</t>
  </si>
  <si>
    <t>16JAN011 - 21 - 04 - 05</t>
  </si>
  <si>
    <t>Подшипник скольжения</t>
  </si>
  <si>
    <t>HJGBG805 - 04</t>
  </si>
  <si>
    <t>Предохранительный клапан ½</t>
  </si>
  <si>
    <t>Приоритетный / Распределительный клапан</t>
  </si>
  <si>
    <t>HJPV01</t>
  </si>
  <si>
    <t>HJPV02</t>
  </si>
  <si>
    <t>Резиновый уплотнитель</t>
  </si>
  <si>
    <t>HJMP30L-03-62</t>
  </si>
  <si>
    <t>Для клапана давления (полный комплект)</t>
  </si>
  <si>
    <t>Maintain the pressure valve (everything included)</t>
  </si>
  <si>
    <t>Ролик верхней части мачты в комплекте</t>
  </si>
  <si>
    <t>HJTW05-Top winch roller set</t>
  </si>
  <si>
    <t xml:space="preserve">Ролик части мачты в сборе </t>
  </si>
  <si>
    <t>HJMT05 – 04~6 HJMT05 – 11~13</t>
  </si>
  <si>
    <t>HJMT07 - 02~7 HJMT07 -18~23</t>
  </si>
  <si>
    <t>Ролик цепи мачты в комплекте</t>
  </si>
  <si>
    <t>HJMT06-Mast chain roller set</t>
  </si>
  <si>
    <t>Ручной клапан (Гидравл.2-ходовой клапан)</t>
  </si>
  <si>
    <t>HJMP30L-03-48</t>
  </si>
  <si>
    <t>Седло шарового клапана (Седло выпускного клапана)</t>
  </si>
  <si>
    <t>HJMP30L-03-25</t>
  </si>
  <si>
    <t>соединитель соленоидного клапана (электрическое соединение)</t>
  </si>
  <si>
    <t>Solenoid valve Connecter</t>
  </si>
  <si>
    <t xml:space="preserve">Соленоидный клапан DG4V3 одноходовой </t>
  </si>
  <si>
    <t>DG4V-3-2A-M-U-H7-60</t>
  </si>
  <si>
    <t xml:space="preserve">Соленоидный клапан DG4V5 двуходовой </t>
  </si>
  <si>
    <t>DG4V-3- C V-M-U-H7-61</t>
  </si>
  <si>
    <t>Стальной шарик (Выпускной клапан)</t>
  </si>
  <si>
    <t>Трохоидный насос коробки передач 12а (Насос циркуляции масла)</t>
  </si>
  <si>
    <t>HJGB803 - 38</t>
  </si>
  <si>
    <t>Универсальное соединение</t>
  </si>
  <si>
    <t>Universal joint</t>
  </si>
  <si>
    <t>Уровнемер 100</t>
  </si>
  <si>
    <t>100 gauge</t>
  </si>
  <si>
    <t>Уровнемер 600</t>
  </si>
  <si>
    <t>16JAN011 - 10 - 14</t>
  </si>
  <si>
    <t>Уровнемер Cameroon</t>
  </si>
  <si>
    <t>Cameroon gauge</t>
  </si>
  <si>
    <t>Уровнемер гидравлического бака</t>
  </si>
  <si>
    <t>HJFT16M02 - 05</t>
  </si>
  <si>
    <t>Фильтр Zinga</t>
  </si>
  <si>
    <t>Zinga filter</t>
  </si>
  <si>
    <t>Фильтр общего назначения (Центробежный фильтр коробки передач)</t>
  </si>
  <si>
    <t>HJFR - 03</t>
  </si>
  <si>
    <t xml:space="preserve">Фильтр-сепаратор </t>
  </si>
  <si>
    <t>IR 900</t>
  </si>
  <si>
    <t>Центрирующее канатной линии в сборе</t>
  </si>
  <si>
    <t>HJWL03-24~Q</t>
  </si>
  <si>
    <t>Цилиндр насоса 300</t>
  </si>
  <si>
    <t>HJMP30L-03-04</t>
  </si>
  <si>
    <t xml:space="preserve">Шаровой клапан трехходовой ¼ </t>
  </si>
  <si>
    <t>¼ 3way ballvalve</t>
  </si>
  <si>
    <t xml:space="preserve">Шаровой клапан трехходовой ½ </t>
  </si>
  <si>
    <t>½ 3way ball valve</t>
  </si>
  <si>
    <t>Штангодержатель в сборе</t>
  </si>
  <si>
    <t>HJFC04</t>
  </si>
  <si>
    <t>Z-700</t>
  </si>
  <si>
    <t>Гидравлик мотор лебедки (Z-700)</t>
  </si>
  <si>
    <t>Z117003L040W1-М</t>
  </si>
  <si>
    <t>Гидравлик мотор бурового насос  (Z-700)</t>
  </si>
  <si>
    <t>Z117003L090W1-М</t>
  </si>
  <si>
    <t>Гидравлик мотор (Z-700)</t>
  </si>
  <si>
    <t>Z117003010W1</t>
  </si>
  <si>
    <t xml:space="preserve">Кулачки NQ </t>
  </si>
  <si>
    <t>Z117003G0101080-2 NS(Ф69.9)</t>
  </si>
  <si>
    <t xml:space="preserve">Кулачки HQ </t>
  </si>
  <si>
    <t>Z117003G0101080-4  (Ф88.9/Ф89)</t>
  </si>
  <si>
    <t>Пружина стопорная</t>
  </si>
  <si>
    <t>Z117003010107-2 (Ф69.9/Ф71)</t>
  </si>
  <si>
    <t>Z117003010107-3 HS(Ф88.9 / Ф89</t>
  </si>
  <si>
    <t>Подшипник редуктора-1</t>
  </si>
  <si>
    <t>Z11700301020В3</t>
  </si>
  <si>
    <t>Вал шестерня редуктора-2</t>
  </si>
  <si>
    <t>Z117003010210</t>
  </si>
  <si>
    <t>Подшипник редуктора-2</t>
  </si>
  <si>
    <t>Z11700301020В7</t>
  </si>
  <si>
    <t>Вал промежуточный редуктора-2</t>
  </si>
  <si>
    <t>Z117003010206</t>
  </si>
  <si>
    <t>Вал-шестерня коробки-1</t>
  </si>
  <si>
    <t>Z117003010323</t>
  </si>
  <si>
    <t>Сдвоенная шестерня 2-4  коробки-2</t>
  </si>
  <si>
    <t>Z117003010326</t>
  </si>
  <si>
    <t>Сдвоенная шестерня 1-3  коробки -2</t>
  </si>
  <si>
    <t>Z117003010308</t>
  </si>
  <si>
    <t>Z11700303010B3</t>
  </si>
  <si>
    <t>Широкая нейлоновая пластина каретки головки вращателя</t>
  </si>
  <si>
    <t>Z117003031003</t>
  </si>
  <si>
    <t>Узкая нейлоновая пластина каретки головки вращателя</t>
  </si>
  <si>
    <t>Z117003031004</t>
  </si>
  <si>
    <t>Нейлоновый амортизатор</t>
  </si>
  <si>
    <t>Z117003031011</t>
  </si>
  <si>
    <t>УРБ2-2</t>
  </si>
  <si>
    <t>Гидромотор -гидронасос</t>
  </si>
  <si>
    <t>310.112.00 06</t>
  </si>
  <si>
    <t>шт.</t>
  </si>
  <si>
    <t>УБГ-7У</t>
  </si>
  <si>
    <t xml:space="preserve">УБГ-7У (Электрич-й) Гидрав. фильтр  внутри бака </t>
  </si>
  <si>
    <t>20-25-кв.2фгм32 25м</t>
  </si>
  <si>
    <t>УБГ-7У (Электрич-й) Масляный фильтр коробки передач</t>
  </si>
  <si>
    <t xml:space="preserve"> 0,16БС41-23</t>
  </si>
  <si>
    <t>Гидронасос  УГБ-7У</t>
  </si>
  <si>
    <t>416.0.125RY2S2F44A22E4/NNBY1</t>
  </si>
  <si>
    <t>Гидронасос УГБ-7У</t>
  </si>
  <si>
    <t>416.0.125RY3A4F44C22E4/MNF3NNBY</t>
  </si>
  <si>
    <t>Гидромотор (УБГ-7У)</t>
  </si>
  <si>
    <t>303.4.160.976</t>
  </si>
  <si>
    <t>Гряз. насос ZBW 160/10</t>
  </si>
  <si>
    <t>Гильза уплотняющая штока (гряз. насос ZBW 160/10)</t>
  </si>
  <si>
    <t xml:space="preserve">ZF 160-0241-00 </t>
  </si>
  <si>
    <t>Гильза цилиндра (гряз. насос ZBW 160/10)</t>
  </si>
  <si>
    <t>ZF 160-01-04</t>
  </si>
  <si>
    <t>Прокладка (гряз. насос ZBW 160/10)</t>
  </si>
  <si>
    <t>ZBW 150-01-43</t>
  </si>
  <si>
    <t>Поршень (гряз. насос ZBW 160/10)</t>
  </si>
  <si>
    <t xml:space="preserve">ZBW 150-0146-00 </t>
  </si>
  <si>
    <t>ZBW 150-01-30</t>
  </si>
  <si>
    <t>Гильза крейскопфа (гряз. насос ZBW 160/10)</t>
  </si>
  <si>
    <t>Z F160-02-42</t>
  </si>
  <si>
    <t>Корпус поршня (гряз. насос ZBW 160/10)</t>
  </si>
  <si>
    <t xml:space="preserve">F 160-01-06 </t>
  </si>
  <si>
    <t>Гайка стопорная  (гряз. насос ZBW 160/10)</t>
  </si>
  <si>
    <t xml:space="preserve">BW 150-01-44 </t>
  </si>
  <si>
    <t>Фильтр масляный (гряз. насос ZBW 160/10)</t>
  </si>
  <si>
    <t>BW 150-07-00</t>
  </si>
  <si>
    <t>РВД и Фитинги</t>
  </si>
  <si>
    <t>РВД</t>
  </si>
  <si>
    <t xml:space="preserve">2" 1SN </t>
  </si>
  <si>
    <t>м/m</t>
  </si>
  <si>
    <t xml:space="preserve">1 1/2" 4SN </t>
  </si>
  <si>
    <t xml:space="preserve">1 1/4" 4SN </t>
  </si>
  <si>
    <t xml:space="preserve">1" 2SN </t>
  </si>
  <si>
    <t xml:space="preserve">1" 4SN </t>
  </si>
  <si>
    <t xml:space="preserve">3/4" 1SN </t>
  </si>
  <si>
    <t xml:space="preserve">3/4" 4SN </t>
  </si>
  <si>
    <t xml:space="preserve">1/2" 1SN </t>
  </si>
  <si>
    <t xml:space="preserve">1/2" 2SN </t>
  </si>
  <si>
    <t xml:space="preserve">3/8" 2SN </t>
  </si>
  <si>
    <t xml:space="preserve">1/4" 2SN </t>
  </si>
  <si>
    <t>РВД армированный пружиной (всасывающий)</t>
  </si>
  <si>
    <t xml:space="preserve">           2" </t>
  </si>
  <si>
    <t xml:space="preserve">1 1/2" </t>
  </si>
  <si>
    <t xml:space="preserve">1 1/4"  </t>
  </si>
  <si>
    <t xml:space="preserve">1"  </t>
  </si>
  <si>
    <t>Гильза для обжимки РВД</t>
  </si>
  <si>
    <t xml:space="preserve">3/4"  </t>
  </si>
  <si>
    <t xml:space="preserve">1/2"  </t>
  </si>
  <si>
    <t xml:space="preserve">3/8"  </t>
  </si>
  <si>
    <t xml:space="preserve">1/4"  </t>
  </si>
  <si>
    <t>Фитинг для обжимки РВД (папa JIC)</t>
  </si>
  <si>
    <t>Дизел ёқилги</t>
  </si>
  <si>
    <t>ЭКО ГОСТ 32511-2013</t>
  </si>
  <si>
    <t>Автобензин</t>
  </si>
  <si>
    <t>АИ-80 ГОСТ 32513</t>
  </si>
  <si>
    <t>Пропан (суюлтирилган газ)</t>
  </si>
  <si>
    <t>C₃H₈</t>
  </si>
  <si>
    <t>ГОСТ 20799-88</t>
  </si>
  <si>
    <t>Гидравлик мой Т-46</t>
  </si>
  <si>
    <t>Гидравлик мой оил Т-68</t>
  </si>
  <si>
    <t>Трансформатор мойи Т1500У</t>
  </si>
  <si>
    <t>ГОСТ 982-80</t>
  </si>
  <si>
    <t>ГОСТ 1033-79</t>
  </si>
  <si>
    <t>ГОСТ 21150-87</t>
  </si>
  <si>
    <t>Антимороз Mannol winter Diesel</t>
  </si>
  <si>
    <t>ГОСТ 9982/9983</t>
  </si>
  <si>
    <t>Антифриз GTL12 PLUS</t>
  </si>
  <si>
    <t>ГОСТ ОЖ-40</t>
  </si>
  <si>
    <t>Смазка графитная (УСсА) "ЦО" СКа2/6-г3</t>
  </si>
  <si>
    <t>Гост 3333-80</t>
  </si>
  <si>
    <t>Смазка водостойкая для узлов и подшипников EP-2</t>
  </si>
  <si>
    <t>Тормоз суюқлиги ДОТ-4</t>
  </si>
  <si>
    <t>Технологическое оборудование</t>
  </si>
  <si>
    <t>Пайвандлаш аппарати</t>
  </si>
  <si>
    <t>РУБИН</t>
  </si>
  <si>
    <t>Сварочный аппарат (инвентор)</t>
  </si>
  <si>
    <t>LEADERMAX ARC-500 380 V</t>
  </si>
  <si>
    <t>Пресс гидравлический ручной</t>
  </si>
  <si>
    <t>ПРГ-14</t>
  </si>
  <si>
    <t>Пресс клеши</t>
  </si>
  <si>
    <t>СН-48Б</t>
  </si>
  <si>
    <t>Технологическая оснастка</t>
  </si>
  <si>
    <t>Патрон Ø250 мм токарли ускунаси учун</t>
  </si>
  <si>
    <t>ГОСТ 3889</t>
  </si>
  <si>
    <t>Патрон Ø400 мм токарли ускунаси учун</t>
  </si>
  <si>
    <t>ГОСТ 12593</t>
  </si>
  <si>
    <t xml:space="preserve">Редуктор кислородный </t>
  </si>
  <si>
    <t>БКО-50</t>
  </si>
  <si>
    <t xml:space="preserve">Редуктор прапановый </t>
  </si>
  <si>
    <t>БПО-5КР1</t>
  </si>
  <si>
    <t xml:space="preserve">Балон для жиженного газ </t>
  </si>
  <si>
    <t xml:space="preserve"> 50 л</t>
  </si>
  <si>
    <t>Кислород баллон</t>
  </si>
  <si>
    <t xml:space="preserve"> 40 л</t>
  </si>
  <si>
    <t>Пропан рукаваси</t>
  </si>
  <si>
    <t>9 мм</t>
  </si>
  <si>
    <t xml:space="preserve">Тиски слесарный </t>
  </si>
  <si>
    <t>200 мм</t>
  </si>
  <si>
    <t xml:space="preserve">Тиски станочный </t>
  </si>
  <si>
    <t xml:space="preserve">320 мм </t>
  </si>
  <si>
    <t>Магнитная стойка с индикатором</t>
  </si>
  <si>
    <t>МС 29 ТУ2-034-668-83</t>
  </si>
  <si>
    <t>Замки контрольные</t>
  </si>
  <si>
    <t>Стальной круг</t>
  </si>
  <si>
    <t>Пўлат айлана Ø32 мм</t>
  </si>
  <si>
    <t>Пўлат айлана Ø40 мм</t>
  </si>
  <si>
    <t>Пўлат айлана Ø45 мм</t>
  </si>
  <si>
    <t>Пўлат айлана Ø60 мм</t>
  </si>
  <si>
    <t>Пўлат айлана Ø80 мм</t>
  </si>
  <si>
    <t>Пўлат айлана Ø90 мм</t>
  </si>
  <si>
    <t>Пўлат айлана Ø100 мм</t>
  </si>
  <si>
    <t>Ст 40Х ГОСТ 4543-74</t>
  </si>
  <si>
    <t>Пўлат айлана Ø36 мм</t>
  </si>
  <si>
    <t>Ст 40Х ГОСТ 4543-75</t>
  </si>
  <si>
    <t>Ст 40Х ГОСТ 4543-76</t>
  </si>
  <si>
    <t>Ст 40Х ГОСТ 4543-77</t>
  </si>
  <si>
    <t>Пўлат айлана Ø50 мм</t>
  </si>
  <si>
    <t>Ст 40Х ГОСТ 4543-78</t>
  </si>
  <si>
    <t>Ст 40Х ГОСТ 4543-79</t>
  </si>
  <si>
    <t>Пўлат айлана Ø70 мм</t>
  </si>
  <si>
    <t>Ст 40Х ГОСТ 4543-80</t>
  </si>
  <si>
    <t>Ст 40Х ГОСТ 4543-81</t>
  </si>
  <si>
    <t>Ст 40Х ГОСТ 4543-83</t>
  </si>
  <si>
    <t>Ст 40Х ГОСТ 4543-85</t>
  </si>
  <si>
    <t>Бронзали айлана Ø50 мм</t>
  </si>
  <si>
    <t>Браж9-4 АРТ:16193-01</t>
  </si>
  <si>
    <t>Арматуры</t>
  </si>
  <si>
    <t>Арматура Ø12 мм</t>
  </si>
  <si>
    <t>Ст 35 ГС ГОСТ 5781-82</t>
  </si>
  <si>
    <t>Арматура Ø14 мм</t>
  </si>
  <si>
    <t>Ст 25 Г ГОСТ 5781-82</t>
  </si>
  <si>
    <t>Арматура Ø16 мм</t>
  </si>
  <si>
    <t>Шестигранники</t>
  </si>
  <si>
    <t>Шестигранник Ø22 мм</t>
  </si>
  <si>
    <t>Ст 20 ГОСТ 8560-78</t>
  </si>
  <si>
    <t>Шестигранник Ø36 мм</t>
  </si>
  <si>
    <t>Ст 35 ГОСТ 8560-78</t>
  </si>
  <si>
    <t>Шестигранник Ø19 мм</t>
  </si>
  <si>
    <t>Ст 40Х ГОСТ 8560-78</t>
  </si>
  <si>
    <t>Шестигранник Ø24 мм</t>
  </si>
  <si>
    <t>Стальной лист</t>
  </si>
  <si>
    <t>Пўлат лист 4 мм</t>
  </si>
  <si>
    <t>Ст 3 ГОСТ 19903-74</t>
  </si>
  <si>
    <t>Пўлат лист 10 мм</t>
  </si>
  <si>
    <t>Пўлат лист 14 мм</t>
  </si>
  <si>
    <t>Пўлат лист 30 мм</t>
  </si>
  <si>
    <t>Уголок</t>
  </si>
  <si>
    <t>Уголок 40х40х4</t>
  </si>
  <si>
    <t>ГОСТ 8509-72</t>
  </si>
  <si>
    <t>Уголок 50х50х5</t>
  </si>
  <si>
    <t>Швеллер №14</t>
  </si>
  <si>
    <t>ГОСТ 8240-72</t>
  </si>
  <si>
    <t>Электроды</t>
  </si>
  <si>
    <t>Электрод</t>
  </si>
  <si>
    <t>УОНИ 13/55 Ø3 мм (постоянный ток)</t>
  </si>
  <si>
    <t>УОНИ 13/55 Ø4 мм (постоянный ток)</t>
  </si>
  <si>
    <t>МНЧ-2 (ОЗЧ-2) Ø3 мм</t>
  </si>
  <si>
    <t>Пластины  твердосплавные</t>
  </si>
  <si>
    <t>ВК8 01151</t>
  </si>
  <si>
    <t>Набор сверел</t>
  </si>
  <si>
    <t>HELLER HSS-G (25 шт) - 21964</t>
  </si>
  <si>
    <t>Круг шлифовальный (крупнозернистый)</t>
  </si>
  <si>
    <t>400х127х40 ГОСТ 28818 (12А-15А)</t>
  </si>
  <si>
    <t>Круг шлифовальный (мелкозернистый)</t>
  </si>
  <si>
    <t>400х127х40 ГОСТ 28818 (22А-25А)</t>
  </si>
  <si>
    <t>Инструменты разные</t>
  </si>
  <si>
    <t>Резак газосварочный</t>
  </si>
  <si>
    <t>Р1-01 П</t>
  </si>
  <si>
    <t>РЗП-02М</t>
  </si>
  <si>
    <t>Болгарка</t>
  </si>
  <si>
    <t>УШМ 230мм</t>
  </si>
  <si>
    <t>Дрель безударниый электрический</t>
  </si>
  <si>
    <t>BOSCH GBM 1600 RE</t>
  </si>
  <si>
    <t>Перфоратор</t>
  </si>
  <si>
    <t>KROWN 1050 Вт</t>
  </si>
  <si>
    <t>Саморез по дереву</t>
  </si>
  <si>
    <t>30 мм</t>
  </si>
  <si>
    <t>50 мм</t>
  </si>
  <si>
    <t>Лесоматериалы обработанные</t>
  </si>
  <si>
    <t>Фанера</t>
  </si>
  <si>
    <t>5 мм</t>
  </si>
  <si>
    <t>3 мм</t>
  </si>
  <si>
    <t>Харид предмети тасфини</t>
  </si>
  <si>
    <t>Микдори</t>
  </si>
  <si>
    <t>Харид ўтказилладиган чорак</t>
  </si>
  <si>
    <t xml:space="preserve">Настольный ПК (категория 1) </t>
  </si>
  <si>
    <t>Core i3 не менее 12ххх поколения (или AMD Ryzen 5), 16 Гб ОЗУ, 256 Гб SSD (или nvme) + Монитор 27 дюймов + ИБП (1000ВА) + комплект клавиатура\мышь + пилот 5 розеток 3м</t>
  </si>
  <si>
    <t xml:space="preserve">Моноблок (категория 2) </t>
  </si>
  <si>
    <t>Core i5 не менее 12ххх поколения (или AMD Ryzen 5), 16 Гб ОЗУ, 256 Гб SSD (или nvme) с экраном 27 дюйма 
+ ИБП (1000ВА) + комплект клавиатура\мышь + пилот 5 розеток 3м</t>
  </si>
  <si>
    <t xml:space="preserve">Настольный ПК (категория 3) </t>
  </si>
  <si>
    <t xml:space="preserve">Core i7 не менее 12ххх поколения (или AMD Ryzen 7), 64 Гб ОЗУ, 512 Гб SSD (или NVME) с видеокартой не менее Nvidia 3070Ti + Монитор 32 дюйма IPS + ИБП (1500ВА) + комплект клавиатура\мышь + пилот 5 розеток 3м </t>
  </si>
  <si>
    <t xml:space="preserve">Ноутбук (категория 1) </t>
  </si>
  <si>
    <t>Core i3 (или AMD Ryzen 7), 8 Гб ОЗУ, 256 Гб SSD (или nvme) экран 15,6" дюймов + комплект клавиатура\мышь</t>
  </si>
  <si>
    <t>Мышка</t>
  </si>
  <si>
    <t>Клавитура</t>
  </si>
  <si>
    <t>UPS 1500VA/2000W</t>
  </si>
  <si>
    <t>Для записи и хранения отчётов</t>
  </si>
  <si>
    <t>Для заправки принтера</t>
  </si>
  <si>
    <t>к-т.</t>
  </si>
  <si>
    <t>Для рециклинга картриджа</t>
  </si>
  <si>
    <t xml:space="preserve">Для замены </t>
  </si>
  <si>
    <t>Для подключения ПК к глобальной сети интернет</t>
  </si>
  <si>
    <t>Для распечатки текста и призентаций</t>
  </si>
  <si>
    <t>Для замены вышедшим из строя</t>
  </si>
  <si>
    <t>А4 printer 3/1</t>
  </si>
  <si>
    <t>Telefon uchun mikrafon (Matbuot xizmat)</t>
  </si>
  <si>
    <t>Saramonic Blink500 ProX B6</t>
  </si>
  <si>
    <t>Telefon uchun stabilizator (Matbuot xizmat)</t>
  </si>
  <si>
    <t>Zhiyun Smooth 5 Combo</t>
  </si>
  <si>
    <t xml:space="preserve"> Вспомогательный инструмент </t>
  </si>
  <si>
    <t>Трансп. отдел</t>
  </si>
  <si>
    <t>Мех. отдел</t>
  </si>
  <si>
    <t>12.00R18</t>
  </si>
  <si>
    <t>75 A⋅h    обратная</t>
  </si>
  <si>
    <t>60 A⋅h    обратная</t>
  </si>
  <si>
    <t>110 A⋅h    прямая</t>
  </si>
  <si>
    <t>120 A⋅h    прямая</t>
  </si>
  <si>
    <t>132 A⋅h    прямая</t>
  </si>
  <si>
    <t>135 A⋅h    прямая</t>
  </si>
  <si>
    <t>190 A⋅h    прямая</t>
  </si>
  <si>
    <t>40 A⋅h    прямая</t>
  </si>
  <si>
    <t>45 A⋅h    прямая</t>
  </si>
  <si>
    <t>60 A⋅h    прямая</t>
  </si>
  <si>
    <t>75 A⋅h    прямая</t>
  </si>
  <si>
    <t>90 A⋅h    прямая</t>
  </si>
  <si>
    <t>АККУМУЛЯТОРЫ JAZ BATTERY (ДЖИЗАКСКИЙ АККУМУЛЯТОРНЫЙ ЗАВОД)</t>
  </si>
  <si>
    <t>Гидравлический домкрат</t>
  </si>
  <si>
    <t>Грузоподъёмнсть 5 тонн</t>
  </si>
  <si>
    <t>Домкрат гидравлический</t>
  </si>
  <si>
    <t>Бутылочный, грузоподъёмнсть 16 тонн</t>
  </si>
  <si>
    <t>АВТОШИНЫ</t>
  </si>
  <si>
    <t>ДОМКРАТЫ для геофизической партии</t>
  </si>
  <si>
    <t>Литол-24  Газпромнефт</t>
  </si>
  <si>
    <t>Литол-24  Лукойл</t>
  </si>
  <si>
    <t>Гидравлик мой И-50 Газпромнефт</t>
  </si>
  <si>
    <t>Гидравлик мой И-40 Газпромнефт</t>
  </si>
  <si>
    <t>Гидравлик мой И-40 Лукойл</t>
  </si>
  <si>
    <t>Гидравлик мой И-20 Газпромнефт</t>
  </si>
  <si>
    <t>Гидравлик мой И-20 Лукойл</t>
  </si>
  <si>
    <t>Трансмиссия мойи SAE 85W140 Газпромнефт</t>
  </si>
  <si>
    <t>Трансмиссия мойи SAE 85W140 Лукойл</t>
  </si>
  <si>
    <t>Трансмиссион мойи SAE 80x90 Газпромнефт</t>
  </si>
  <si>
    <t>Трансмиссион мойи SAE 80x90 (GL-5)Лукойл</t>
  </si>
  <si>
    <t>Мотор мойи SAE 20W50 Газпромнефт</t>
  </si>
  <si>
    <t>Мотор мойи SAE 20W50 Лукойл</t>
  </si>
  <si>
    <t>Мотор мойи SAE 10W40 Газпромнефт</t>
  </si>
  <si>
    <t>Мотор мойи SAE 10W40 Лукойл</t>
  </si>
  <si>
    <t>Мотор мойи SAE 5W30 Газпромнефт</t>
  </si>
  <si>
    <t>Мотор мойи SAE 15W40  Газпромнефт</t>
  </si>
  <si>
    <t>Мотор мойи SAE 15W40 (API CH-4,CI-4 не ниже) Лукойл</t>
  </si>
  <si>
    <t>Раствор для дизеля AdBlue AUS 32 ЕвроХим</t>
  </si>
  <si>
    <t>ISO 22241 и DIN 70070 ГОСТ Р ИСО 22241</t>
  </si>
  <si>
    <t>Тосол VITEX А-40D</t>
  </si>
  <si>
    <t>23ПТ</t>
  </si>
  <si>
    <t>26И2</t>
  </si>
  <si>
    <t>Башмак алмазный  143,5/123,8</t>
  </si>
  <si>
    <t>Башмак алмазный 117,5/100</t>
  </si>
  <si>
    <t>Башмак алмазный 122/100</t>
  </si>
  <si>
    <t>Башмак алмазный 95,6/76</t>
  </si>
  <si>
    <t>Расширитель 122,6</t>
  </si>
  <si>
    <t>Расширитель 96,1</t>
  </si>
  <si>
    <t>Расширитель 75,7</t>
  </si>
  <si>
    <t>23И4Г-УК  122</t>
  </si>
  <si>
    <t>23И3Г-УК 122</t>
  </si>
  <si>
    <t>23И2Г-УК 122</t>
  </si>
  <si>
    <t>30И 95,6</t>
  </si>
  <si>
    <t>38И21(2)АУМ-УК 95,6</t>
  </si>
  <si>
    <t>32И22(2)АУМ-12 95,6</t>
  </si>
  <si>
    <t>29И3АГ-УК 95,6</t>
  </si>
  <si>
    <t>23И3АГ-УК 95,6</t>
  </si>
  <si>
    <t>23И2АГ-УК 95,6</t>
  </si>
  <si>
    <t>30И 75,3</t>
  </si>
  <si>
    <t>38И21(2)-18-УК 75,3</t>
  </si>
  <si>
    <t>38И3АГ-УК 75,3</t>
  </si>
  <si>
    <t>38И21(2)АУМ-УК 75,3</t>
  </si>
  <si>
    <t>37И21(2)МГ-УК 75,3</t>
  </si>
  <si>
    <t>23И31-2-УМ-16-УК 75,3</t>
  </si>
  <si>
    <t>23И3АГ-УК 75,3</t>
  </si>
  <si>
    <t>23И2АГ-УК 75,3</t>
  </si>
  <si>
    <t>Дозаторы бутылочные(шприцевые)</t>
  </si>
  <si>
    <t>премечание</t>
  </si>
  <si>
    <t>Подшипник 1000844  (Модул МК-3 )</t>
  </si>
  <si>
    <t>Подшипник шарикли 62*40*12 (ZDK- 120 лебёдки)</t>
  </si>
  <si>
    <t>GB/T-927-1994</t>
  </si>
  <si>
    <t>Подшипник шарикли 224 (Врашател СКБ 5113)</t>
  </si>
  <si>
    <t>224 (6224)120x215x40 mm. art:68150</t>
  </si>
  <si>
    <t>Подшипник 2007132 (Hanjin 16DE врашател)</t>
  </si>
  <si>
    <t xml:space="preserve"> ГОСТ 8338-75</t>
  </si>
  <si>
    <t>Подшипник 32617 (гр насос НБ 32)</t>
  </si>
  <si>
    <t>GOST 8328-75</t>
  </si>
  <si>
    <t>Подшипник роликли 3620 (ЗМО 1500 лебёдка)</t>
  </si>
  <si>
    <t>3620 11GPZ</t>
  </si>
  <si>
    <t>Подшипник роликли конус 32028(HANJIN врашател)</t>
  </si>
  <si>
    <t>2002128 (32028)6</t>
  </si>
  <si>
    <t>Подшипник    32032(HANJIN 30DE врашател)</t>
  </si>
  <si>
    <t>Подшипник  7524 (гр насос НБ32 мех.часть)</t>
  </si>
  <si>
    <t>TU 37 006 162-89.</t>
  </si>
  <si>
    <t>Подшипник  7618 (гр насос НБ32 мех.часть)</t>
  </si>
  <si>
    <t>GOST 520-2002</t>
  </si>
  <si>
    <t>Подшипник  7624 (гр насос НБ32)</t>
  </si>
  <si>
    <t>TU 37 006 162-89</t>
  </si>
  <si>
    <t>Подшипник (упорний) 8230 (ЗМО 1500 врашател)</t>
  </si>
  <si>
    <t>Ремень клиновый (гр насос НБ 160/6,3)</t>
  </si>
  <si>
    <t>пр.А 1200мм</t>
  </si>
  <si>
    <t>Ремень (двигател Z-700 )</t>
  </si>
  <si>
    <t>8 РК 1460</t>
  </si>
  <si>
    <t>Ремень(Дроб. Станок)</t>
  </si>
  <si>
    <t>1500А  GOST  1284,1-89</t>
  </si>
  <si>
    <t>Ремень (дробилка ДГШ, )</t>
  </si>
  <si>
    <t>1500-1550 "А"</t>
  </si>
  <si>
    <t>Ремень клиновый  (гр насос АНБ 22)</t>
  </si>
  <si>
    <t>пр.В 1500мм</t>
  </si>
  <si>
    <t>Ремень (кернорезный станок)</t>
  </si>
  <si>
    <t>Ремень (глиномешалка ГКЛ)</t>
  </si>
  <si>
    <t>Ремень клиновий (Шековая дробилка)</t>
  </si>
  <si>
    <t>Расчетная длина		мм	1700
Внутренняя длина		мм	1640</t>
  </si>
  <si>
    <t>Ремень (Глиномишалка ГКЛ)</t>
  </si>
  <si>
    <t>1900-1950 "А"</t>
  </si>
  <si>
    <t>Ремень клиновий (Истиратель ИДА 250)</t>
  </si>
  <si>
    <t xml:space="preserve">2000 (Б) </t>
  </si>
  <si>
    <t>Ремень клиновой (Глиномишалка ГКЛ)</t>
  </si>
  <si>
    <t>2560D</t>
  </si>
  <si>
    <t>ESD-9 S-15</t>
  </si>
  <si>
    <t>ESD-9 S-15 S-21</t>
  </si>
  <si>
    <t xml:space="preserve"> Трубодержатель</t>
  </si>
  <si>
    <t>Масляный насос</t>
  </si>
  <si>
    <t>Выходная шестерня</t>
  </si>
  <si>
    <t>Клапан3/8 Bsp</t>
  </si>
  <si>
    <t>Клапан 13 л</t>
  </si>
  <si>
    <t xml:space="preserve">Вращатель в сборе с гидромотором </t>
  </si>
  <si>
    <t>S-15 S-21</t>
  </si>
  <si>
    <t xml:space="preserve"> корон-блок в сборе</t>
  </si>
  <si>
    <t>ESD-9</t>
  </si>
  <si>
    <t>КПП в сборе</t>
  </si>
  <si>
    <t>Подшипник игольчатый</t>
  </si>
  <si>
    <t>Набор иголок</t>
  </si>
  <si>
    <t>Входная шестерня вращателя</t>
  </si>
  <si>
    <t>S-15 S-21 Boyles C6</t>
  </si>
  <si>
    <t>Уплотнительная щетка гидропатрона</t>
  </si>
  <si>
    <t>Центратор патрона P</t>
  </si>
  <si>
    <t>Центратор шпинделя P</t>
  </si>
  <si>
    <t>Центратор патрона H</t>
  </si>
  <si>
    <t>Центратор шпинделя H</t>
  </si>
  <si>
    <t>Центратор патрона N</t>
  </si>
  <si>
    <t>Центратор шпинделя N</t>
  </si>
  <si>
    <t>Уголок удлиненный</t>
  </si>
  <si>
    <t>Фрикционный диск</t>
  </si>
  <si>
    <t>Тормозной диск</t>
  </si>
  <si>
    <t>Эксцентриковая муфта в сборе</t>
  </si>
  <si>
    <t xml:space="preserve"> S-15 S-21 ESD-9</t>
  </si>
  <si>
    <t>S-15 S-21 ESD-9</t>
  </si>
  <si>
    <t xml:space="preserve"> S-15 S-21</t>
  </si>
  <si>
    <t>ESD-9 S-15 S21</t>
  </si>
  <si>
    <t>ESD-9 S-15 S-22</t>
  </si>
  <si>
    <t>Цилиндр подачи</t>
  </si>
  <si>
    <t>Шпонки</t>
  </si>
  <si>
    <t>Вал промежуточной шестерни</t>
  </si>
  <si>
    <t>Подшипник промежуточной  шестерни вращателя</t>
  </si>
  <si>
    <t>Гидромотор крон-блока</t>
  </si>
  <si>
    <t>Цилиндр подачи 1800</t>
  </si>
  <si>
    <t xml:space="preserve"> S-21</t>
  </si>
  <si>
    <t>Вращатель в сборе с мотором</t>
  </si>
  <si>
    <t>Подшипник верхний</t>
  </si>
  <si>
    <t>Подшипник нижний</t>
  </si>
  <si>
    <t>Джойстик 4-порта</t>
  </si>
  <si>
    <t>Джойстик 2-порта</t>
  </si>
  <si>
    <t>Комплект уплотнений аутриггера</t>
  </si>
  <si>
    <t>Комплект для зарядки газовой пружины</t>
  </si>
  <si>
    <t>Дизельный двигатель Volvo Penta TAD540VE</t>
  </si>
  <si>
    <t>Дизельный двигатель Volvo Penta TAD851VE</t>
  </si>
  <si>
    <t>Блок управления</t>
  </si>
  <si>
    <t>Пружина газовая</t>
  </si>
  <si>
    <t>3719 0032 88</t>
  </si>
  <si>
    <t>Ремкомплект газовой пружины</t>
  </si>
  <si>
    <t>3719 0020 66</t>
  </si>
  <si>
    <t>Набор инструмента для ремонта газовых пружин</t>
  </si>
  <si>
    <t>3719 0020 67</t>
  </si>
  <si>
    <t>Комплект для зарядки газовых пружин</t>
  </si>
  <si>
    <t>3719 0014 85</t>
  </si>
  <si>
    <t>3760 0071 80</t>
  </si>
  <si>
    <t>Пружины компресcионные</t>
  </si>
  <si>
    <t>3760 0071 87</t>
  </si>
  <si>
    <t>Подшипник патрона</t>
  </si>
  <si>
    <t>3760 0071 86</t>
  </si>
  <si>
    <t>Центратор патрона PQ</t>
  </si>
  <si>
    <t>3760 0073 58</t>
  </si>
  <si>
    <t>Центратор шпинделя PQ</t>
  </si>
  <si>
    <t>3760 0073 52</t>
  </si>
  <si>
    <t>Комплект кулачков патрона PQ</t>
  </si>
  <si>
    <t>3760 0073 63</t>
  </si>
  <si>
    <t>Крыльчатка миксера</t>
  </si>
  <si>
    <t>3760 0093 10</t>
  </si>
  <si>
    <t>RX-4 Boyles C6</t>
  </si>
  <si>
    <t>3725 0002 73</t>
  </si>
  <si>
    <t>Дизельный двигатель Cummins QSB-6.7 CM850</t>
  </si>
  <si>
    <t>RX-4</t>
  </si>
  <si>
    <t>Топливный насос QSB-6.7</t>
  </si>
  <si>
    <t>Головка фильтра с подкачкой QSB-6.7</t>
  </si>
  <si>
    <t>Прокладка головки цилиндров QSB-6.7</t>
  </si>
  <si>
    <t>Головка блока цилиндров QSB-6.7</t>
  </si>
  <si>
    <t>Сув насоси (грязевой насос) Z-700</t>
  </si>
  <si>
    <t>ZBW 160/10</t>
  </si>
  <si>
    <t>Наименование</t>
  </si>
  <si>
    <t>Кол-во</t>
  </si>
  <si>
    <t xml:space="preserve">Пўлат айлана Ø32 мм </t>
  </si>
  <si>
    <t xml:space="preserve">Ст 45 ГОСТ 8560-78 </t>
  </si>
  <si>
    <t xml:space="preserve">1 м-6,31кг (6 метровая-37,86кг) 5 шт=0,19тн  </t>
  </si>
  <si>
    <t xml:space="preserve">1 м-9,89кг (6 метровая-59,3кг) 27 шт=1,6 тн  </t>
  </si>
  <si>
    <t xml:space="preserve">Ст 45 ГОСТ 8560-79 </t>
  </si>
  <si>
    <t xml:space="preserve">1 м-12,48кг (6 метровая-74,88 кг) 7 шт=0,53тн  </t>
  </si>
  <si>
    <t xml:space="preserve">1 м-39,57кг (6 метровая-237,42кг) 1 шт=0,237тн  </t>
  </si>
  <si>
    <t xml:space="preserve">1 м-6,31кг (6 метровая-37,86кг) 42 шт=1,59тн  </t>
  </si>
  <si>
    <t xml:space="preserve">1 м-7,99кг (6 метровая-47,94кг) 31 шт=1,486тн  </t>
  </si>
  <si>
    <t xml:space="preserve">1 м-9,86кг (6 метровая-59,16кг) 15 шт=0,887тн  </t>
  </si>
  <si>
    <t xml:space="preserve">1 м-12,48кг (6 метровая-74,9кг) 8 шт=0,6тн  </t>
  </si>
  <si>
    <t xml:space="preserve">1 м-15,4кг (6 метровая-92,5кг) 3 шт=0,277тн  </t>
  </si>
  <si>
    <t xml:space="preserve">1 м-22,19кг (6 метровая-133кг) 7 шт=0,931тн  </t>
  </si>
  <si>
    <t xml:space="preserve">1 м-30,2кг (6 метровая-181,3кг) 2 шт=0,36тн  </t>
  </si>
  <si>
    <t xml:space="preserve">1 м-39,46кг (6 метровая-236,76кг) 1 шт=0,236тн  </t>
  </si>
  <si>
    <t xml:space="preserve">1 м-49,94кг (6 метровая-299,64кг) 4 шт=1,2тн  </t>
  </si>
  <si>
    <t xml:space="preserve">1 м-61,43кг (6 метровая-368,58кг) 1 шт=0,368тн  </t>
  </si>
  <si>
    <t xml:space="preserve">1 м-14,92кг (1 метровая-14,92кг) 12 шт=0,18тн  </t>
  </si>
  <si>
    <t>Чугунная болванка круг чугунный (серый чугун) 270 мм длиной 500 мм</t>
  </si>
  <si>
    <t>ГОСТ 1412-85</t>
  </si>
  <si>
    <t>Диаметр 270 мм, длина 500 мм.</t>
  </si>
  <si>
    <t>Чугунная болванка круг чугунный (серый чугун) 75 мм длиной 500 мм</t>
  </si>
  <si>
    <t>ГОСТ 1412-85 диаметр 75 мм длиной 500 мм</t>
  </si>
  <si>
    <t>Диаметр 75 мм, длина 500 мм.</t>
  </si>
  <si>
    <t xml:space="preserve">1 м-0,89кг (6 метровая-5,34кг) 94 шт=0,5тн  </t>
  </si>
  <si>
    <t xml:space="preserve">1 м-1,21кг (6 метровая-7,26кг) 413 шт=3тн  </t>
  </si>
  <si>
    <t xml:space="preserve">1 м-1,58кг (6 метровая-9,48кг) 316 шт=3тн  </t>
  </si>
  <si>
    <t xml:space="preserve">1 м-3,29кг (1 метровая-3,29кг) 576 шт=1,9тн  </t>
  </si>
  <si>
    <t xml:space="preserve">1 м-8,81кг (1 метровая-8,81кг) 55 шт=0,484тн  </t>
  </si>
  <si>
    <t xml:space="preserve">1 м-2,45кг (6 метровая-14,7кг) 109 шт=1,6тн  </t>
  </si>
  <si>
    <t xml:space="preserve">1 м-3,9кг (1 метровая-3,9кг) 128 шт=0,5тн  </t>
  </si>
  <si>
    <t>Шестигранник Ø46 мм</t>
  </si>
  <si>
    <t xml:space="preserve">1 м-14,37кг (1 метровая-14,37кг) 21 шт=0,3тн  </t>
  </si>
  <si>
    <t xml:space="preserve">1 м2-31,4 кг (1500х6000 мм-282,6кг)  2шт=0,565тн  </t>
  </si>
  <si>
    <t xml:space="preserve">1 м2-78,5 кг (1500х6000 мм-706,5кг)  6шт=4,2тн  </t>
  </si>
  <si>
    <t xml:space="preserve">1 м2-109,9 кг (1500х3000 мм-494,5кг)  4шт=2тн  </t>
  </si>
  <si>
    <t xml:space="preserve">1 м2-235,5 кг (1500х1500 мм-530кг)  1шт=0,53тн  </t>
  </si>
  <si>
    <t xml:space="preserve">1 м-2,39 кг (6 метровая-14,34кг)  132шт=1,9тн  </t>
  </si>
  <si>
    <t xml:space="preserve">1 м-3,77 кг (6 метровая-22,62кг)  88шт=2тн  </t>
  </si>
  <si>
    <t xml:space="preserve">1 м-21 кг (6 метровая-126кг)  8шт=2тн  </t>
  </si>
  <si>
    <t>Швеллер №20У</t>
  </si>
  <si>
    <t xml:space="preserve">1 м-18,40 кг (6 метровая-110,4кг)  18шт=2тн  </t>
  </si>
  <si>
    <t>УОНИ Ø3 мм (переменный ток)</t>
  </si>
  <si>
    <t>УОНИ Ø4 мм (переменный ток)</t>
  </si>
  <si>
    <t xml:space="preserve">Резец проходной прямой 25х16х140 </t>
  </si>
  <si>
    <t>Резец подрезной отогнутий 25х16х140</t>
  </si>
  <si>
    <t xml:space="preserve">  ГОСТ 18880-73</t>
  </si>
  <si>
    <t>Резец расточной 25Х30Х200</t>
  </si>
  <si>
    <t xml:space="preserve"> ГОСТ 18883-73</t>
  </si>
  <si>
    <t>Резец  подрезной прямой 20Х32</t>
  </si>
  <si>
    <t xml:space="preserve"> ГОСТ 18880-73</t>
  </si>
  <si>
    <t>Резец резьбовой внутренний</t>
  </si>
  <si>
    <t>32х45х190 Т5К10 ГОСТ 18885-73</t>
  </si>
  <si>
    <t>Резак пропановый инвентор</t>
  </si>
  <si>
    <t xml:space="preserve">Аккумлятор </t>
  </si>
  <si>
    <t xml:space="preserve"> 6СТ 190А 12В</t>
  </si>
  <si>
    <t>BOYLES C6 - 2 шт, DBC S-15 - 4 шт, УРБ 2А2Д - 2 шт, RX-4 - 1 шт, ЭД- 120 ДЭС - 2 шт, Компрессор POXAIR - 2 шт, УРБ 2А-2Д Камаз 43114 - 2 шт, Компрессор ВВП25/12 - 2 шт, ДЭС ЭЛКОСС - 2 шт, ДЭС - 4 шт, Копмрессор - 4 шт, DBC ESD-9 - 4 шт</t>
  </si>
  <si>
    <t>6СТ 132А 12В</t>
  </si>
  <si>
    <t>XAVS-166 - 2 шт, XAVS-186 - 2 шт, САГ АД-4001 - 1 шт, САГ АД-4004 - 1 шт, Z-700 - 2 шт, ДЭС GF3-150 - 2 шт, ДЭС АД-30 - 2 шт, PFL-8 - 2 шт, DBC ESD-9 - 4 шт, Hanjin D&amp;B 10D - 6 шт</t>
  </si>
  <si>
    <t>жуфт</t>
  </si>
  <si>
    <t>Модел Sinus N 0003 2S XBK2                                                                                                                                      Параметры сети АС1РН 200-230 V 50/60Hz 16A,   Выходные характеристики AC3PH 0 INPUT V 0-400Hz 8A 3.0kVA,  Мощность двигателя 1.8kW</t>
  </si>
  <si>
    <t xml:space="preserve"> Геофизика бўлимидаги қудуқларда геофизик тадқиқот маълумотларни сақлаш учун тажриба методика бўлимига 4 дона ва геофизи бўлимига 4 дона ишчи ходимларга тарқатилади.</t>
  </si>
  <si>
    <t xml:space="preserve">Қудуқларда геофизик тадқиқот ишларидан олинган маълумотларни сақлаш учун геофизи бўлимига 2 дона ва тажриба методик бўлимига 1 дона тарқатилади. </t>
  </si>
  <si>
    <t xml:space="preserve">Ангрен отрятидаги қудуқларда геофизик тадқиқот ишларидан олинган маълумотларни қайта ишлашда,чоп этишда ишлатилаётган 2 дона HP DesignJet T120 принтеридаги головка яроқсиз холатга келётганлиги учун  </t>
  </si>
  <si>
    <t>туплам</t>
  </si>
  <si>
    <t xml:space="preserve"> Геофизика бўлимида хозирги кунда офисни кампютирларида мавжуд бўлган клавиатура ва мишкалар яроқсиз холатга келганлиги учун  Қизилқум каротаж отриятига 3 туплам,  Самарқанд каротаж отриятига 4 туплам,  Ангрен каротаж отриятига 5 туплам Тажриба методик  бўлимига 9 тупламдан тарқатилади.</t>
  </si>
  <si>
    <t xml:space="preserve">Геофизика бўлимидаги Ангрен отрятидаги HP DesignJet T120 принтерига ўрнатилади ва маьлумотларни  чоп этишда ишлатилинади. </t>
  </si>
  <si>
    <t>Транспорт</t>
  </si>
  <si>
    <t>AdBlue AUS 32 ЕвроХим</t>
  </si>
  <si>
    <t>Жидкий реагент, используемый для очистки выхлопных газов дизельных двигателей методом селективной каталитической нейтрализации. Представляет собой водный раствор, состоящий из 32,5 % высокоочищенной мочевины и 67,5 % деминерализованной воды. Реагент AdBlue позволяет снизить содержание оксидов азота (NOx) в выхлопе дизельных двигателей на 90 %. Соответствует международным стандартом ISO 22241 и немецким DIN 70070 Соответствует ГОСТ Р ИСО 22241.</t>
  </si>
  <si>
    <t>Охлаждающая жидкость Антифриз</t>
  </si>
  <si>
    <t>Антифриз Felix Carbox — представляет собой жидкость охлаждающую низкозамерзающую на основе этиленгликоля, не содержащую нитритов, аминов, фосфатов, боратов и силикатов. В качестве ингибиторов коррозии содержит соли органических кислот. Антифриз обладает увеличенным ресурсом эксплуатации, обеспечивает быстрый прогрев двигателя при отрицательных температурах окружающего воздуха до -45°С, продлевает срок службы помпы, термостата, радиатора в 1,5 раза, обладает повышенной термостабильностью и теплопроводностью.</t>
  </si>
  <si>
    <t>VITEX А-40D Тосол - Охлаждающая низкозамерзающая жидкость</t>
  </si>
  <si>
    <t>Физико-технические показатели:                                           Цвет - голубой
Плотность при 20°С, г/см3 - 1,076
Щелочность, см3 - 18,9
Температура защиты от замерзания, °С - Минус 40
Показатель активности ионов водорода (рН) при 20°С - 8,8
Коррозионное воздействие на металлы, г/м3·сут.:
алюминий - 0,03
сталь - 0,02
латунь - 0,03
чугун - 0,04
медь - 0,04
припой - 0,07</t>
  </si>
  <si>
    <t xml:space="preserve"> Дизельное масло ЛУКОЙЛ АВАНГАРД УЛЬТРА - SAE:  15W-40</t>
  </si>
  <si>
    <t>ЛУКОЙЛ АВАНГАРД УЛЬТРА М1 15W-40. Всесезонное универсальное минеральное моторное масло для высоконагруженных дизельных двигателей, в том числе оборудованных турбонаддувом, работающих в особо тяжелых условиях эксплуатации.Рекомендуется для высокофорсированных дизель-ных двигателей без сажевых фильтров (DPF), осна-щенных системами рециркуляции отработавших га-зов (EGR) и каталитического восстановления (SCR). Разработано для дизельных двигателей экологиче-ского класса до Евро-5 включительно, где необходим уровень эксплуатационных свойств API CI-4.Соотвествует требованиям:Улучшенные моюще-диспергирующие свойства. СТОЙКОСТЬ К ОКИСЛЕНИЮ. Высокая стабильность против окисления. ЛЕГКИЙ ПУСК. Превосходные низкотемпературные свойства способствуют легкому пуску двигателя при низких температурах. ЗАЩИТА ОТ ИЗНОСА И КОРРОЗИИ. Превосходные противоизносные и антикоррозионные свойства</t>
  </si>
  <si>
    <t>Гидравлический домкрат для грузовых автомобилей (5 тонн)</t>
  </si>
  <si>
    <t>Трансмиссионный гидравлический домкрат  предназначен для снятия и установки автомобильных коробок передач, элементов выхлопной системы, топливных баков. Домкрат имеет  компактные размеры и маневренность. Он оснащен мобильными поворотными колесиками, что обеспечит легкое перемещение в любом направлении. Конструкция домкрата выполнена из прочного стального материала с защитным покрытием, которая обладает  высокой устойчивостью к механическим повреждениям. Модель домкрата оснащена ножной педалью и удобной рукояткой для поднятия и опускания автомобильных запасных частей грузоподъемностью до 5 тн.  Вид - Домкрат. Тип - гидравлический. Назначение - грузовые автомобили. Грузоподъемность - 5 тонн.  Материал корпуса - сталь. Количество колес - 4.  Гарантия от производителя - 6 мес.  Страна производитель - Китай.</t>
  </si>
  <si>
    <t>Домкрат гидравлический бутылочный automaster.uz, 16 т</t>
  </si>
  <si>
    <t>Домкрат гидравлический бутылочный automaster.uz, 16 т. идравлический домкрат бутылочного типа применяется для поднятия автомобиля на определенную высоту при проведении ремонтных и профилактических работ на днище или колесах транспорта. Незаменим для любого автосервиса или шиномонтажной мастерской. Обладает устойчивой конструкцией, изготовлен из прочной износостойкой стали, подходит для обслуживания автомобилей с низким клиренсом. Грузоподъемность домкрата составляет 16 тонн, минимальная высота подхвата – 205 мм, максимальная высота подъема - 400 мм.</t>
  </si>
  <si>
    <t>Механика</t>
  </si>
  <si>
    <t>Тиски слесарные Yato YT-65048</t>
  </si>
  <si>
    <t>Технические характеристики Вес брутто (кг) 20.5000
Размер челюсти [дюйм] 6
Размер челюсти [мм] 150
Материал чугун
Тип крепления поворотные</t>
  </si>
  <si>
    <t>Таль Yall 2т 9м ручной</t>
  </si>
  <si>
    <t>Тали - это подвесные устройства, предназначенные для подъема груза. Иногда в строительных работах тали незаменимы, когда приходится работать с тяжелыми грузами. Мы предоставляем вам тали, которые предназначены для грузов с максимальным весом от 1 до 20 тонн, а высота подъема - от 3 до 12 метров. Наши тали сверхпрочны и долговечны. Пожалуйста, перед покупкой обязательно уточняйте цены, указанные на сайте у продавца по телефону. Имеется любая форма оплаты. Электроинструменты в Ташкенте в Узбекистане - продажа, производство Интернет-магазин PROFI TOOLS предлагает купить электроинструменты в Узбекистане на максимально выгодных для вас условиях. Самый насыщенный ассортимент, продукция от ведущих производителей, выгодные оптовые и розничные цены — только некоторые преимущества нашей продажи. Компания осуществляет доставку электроинструментов в Ташкенте и других городах РУз. Здесь проводятся акции со скидками и подарками, а также предоставляются услуги квалифицированных консультантов.</t>
  </si>
  <si>
    <t>Набор инструмент Yato YT-39009</t>
  </si>
  <si>
    <t>Описание YATO YT-39009. Подборка профессионального инструмента для электриков и электромонтажников. Содержит 68 специально отобранных инструментов. Это отличное предложение как для автомобильной отрасли,так и для мастеров, выполняющих базовые работы по ремонту оборудования. Плоскогубцы и отвертки в наборе имеют изолированные ручки выдерживающие пробой до 1000 Вольт.Комплектация:Головки 1/4": 4, 4.5, 5, 5.5, 6, 7, 8, 9, 10, 11, 12, 13 мм;Биты 1/4": плоские: 3, 4, 5, 5.5, 6 мм; PH1, PH2, PH3; Т8, Т10, Т15, T20, T25, T27; 6-гранные: 2, 2.5, 3, 4, 5, 6 мм.Адаптер для бит: 1/4"х1/4" YT-1297.  Отвёртка под квадрат: 1/4"х150 мм.  YT-1427Отвёртки плоские: до 1000 В: 4х75 мм,5.5х125 .  ммОтвёртки крестовые диэлектричные: до 1000 В : PH1х80, PH2х100.Набор точных часовых отвёрток: 1.4х50, 2х50, 2.4х50, PH00х50, PH0х50, PH1х50 YT-25861.Ключи шестигранные: 1.5, 2, 2.5, 3, 4, 5, 6, 7, 8, 10 мм;Бокорезы: 160 мм (до 1000В) YT-21158.Утконосы: 160 мм (до 1000В) YT-21154.Ключ разводной цельный: 19х150 мм (чёрный) YT-2071.Нож складной: 190 мм YT-7601.Нож с отломным лезвием: 9 мм YT-7502.Электропаяльник стержневой: 60 В YT-8271.Тестер напряжения цифровой: 12-250V c дисплеем YT-2861.Клещи-автомат для снятия изоляции: 175 мм YT-2268.Пинцет антимагнитный кислотостойкий прямой: 140 мм HRC 30 YT-6903.Рулетка: 3 м х 19 мм (стальная лента с нейлоновым покрытием с миллиметровой шкалой) YT-7150.Фонарик алюминиевый: 9 LED YT-08570.Изолента: 19 мм х 20 м черная YT-8165.Мультиметр цифровой: 500В YT-73080.Шприц для удаления припоя YT-82742</t>
  </si>
  <si>
    <t>JTC-H156C Набор инструментов 156 предметов 1/4",1/2"   6-ти гран.</t>
  </si>
  <si>
    <t>В комплекте:
12 шт. головки 1/4" (6РТ): 4, 4.5, 5, 5.5, 6, 7, 8, 9, 10, 11, 12, 13 мм.
8 шт. головки глубокие 1/4" (6РТ): 6, 7, 8, 9, 10, 11, 12, 13 мм.
5 шт. головки TORX 1/4": Е4, Е5, Е6, Е7, Е8.
20 шт. головки 1/2" (6РТ): 8, 9, 10, 11, 12, 13, 14, 15, 16, 17, 18, 19, 20, 21, 22, 23, 24, 27, 30, 32 мм.
5 шт. головки глубокие 1/2" (6РТ): 14, 15, 17, 19, 22 мм.
6 шт. головки TORX 1/2": Е10, Е12, Е14, Е16, Е18, Е20.
1 шт. трещотка 1/4".
3 шт. удлинитель 1/4", 50 мм., 100 мм., 150 мм.
1 шт. кардан 1/4".
1 шт. вороток-отвертка 1/4", 150 мм.
1 шт. удлинитель 1/4", 150 мм.
1 шт. держатель для бит 1/4".
1 шт. переходник 3/8"(F)х1/4"(М).
1 шт. свечная головка 1/2", 14 мм. (12РТ)
2 шт. свечная головка 1/2", 16 мм. (6РТ) и 21 мм. (6РТ)
1 шт. трещотка 1/2".
2 шт. удлинитель 1/2", 125 мм. и 250 мм.
1 шт. кардан 1/2".
1 шт. переходник 3/8"(F)х1/2"(М).
1 шт. держатель для бит 5/16".
1 шт. вороток с шарниром 380 мм.
1 шт. вороток Г-образный 260 мм.
27 шт. биты 1/4": (S2, длина 25 мм.):
6 шт. HEX: 2, 2.5, 3, 4, 5, 6 мм.
7 шт. TORX (с отверстием): Т10Н, Т15Н, Т20Н, Т25Н, Т27Н, Т30Н, Т40Н.
7 шт. TORX: Т10, Т15, Т20, Т25, Т27, Т30, Т40.
3 шт. SL: 4, 5.5, 6.5 мм.
2 шт. PZ: PZ1, PZ2.
2 шт. РН: РН1, РН2.
7 шт. биты 5/16": (S2, длина 30 мм.):
1 шт. РН: РН3.
4 шт. HEX: 8, 10, 12, 14 мм.
2 шт. TORX: Т45, Т50.
17 шт. ключ рожково-накидной: 6, 7, 8, 9, 10, 12, 13, 14, 15, 16, 17, 18, 19, 21, 22, 24 мм.
4 шт. ключ разрезной: 8х10, 11х13, 12х14, 17х19 мм.
9 шт. Г-образный ключ HEX: 1.5, 2, 2.5, 3, 4, 5, 6, 8, 10 мм.
1 шт. пассатижи 7".
1 шт. бокорезы 6".
1 шт. клещи с фиксатором 10".
1 шт. молоток 500 г.
5 шт. набор выколоток и зубил:
1 шт. выколотка (4х9.5х150 мм.).
1 шт. коническое зубило (5х9.5х130 мм.).
1 шт. зубило (12х9.5х130 мм.).
1 шт. коническая выколотка (3х9.5х120 мм.).
1 шт. кернер (2х9.5х120 мм.)
7 шт. отвертки с антискользящей рукояткой:
4 шт. РН: РН1х75 мм., РН2х38 мм. (укороч.) РН2х100 мм. (ударная), РН3х150 мм.,
3 шт. SL: 3х75 мм., 6.5х38 мм. (укороч.), 6.5х100 мм. (ударная).
Упаковка: прочный переносной кейс.
Габаритные размеры: 570/440/150 мм. (Д/Ш/В)
Вес: 15800 г.</t>
  </si>
  <si>
    <t>набор</t>
  </si>
  <si>
    <t>Материалы для изготовления керновых ящиков</t>
  </si>
  <si>
    <t>Лента стальная упаковочная ширина 16мм,толщина  0.2мм</t>
  </si>
  <si>
    <t>Управление</t>
  </si>
  <si>
    <t>Кызылкумская ЦГРЭ</t>
  </si>
  <si>
    <t>Гиссарская ЦРГЭ</t>
  </si>
  <si>
    <t>Самаркандская ЦГРЭ</t>
  </si>
  <si>
    <t>Ташкентская ЦГРЭ</t>
  </si>
  <si>
    <t>ЦЛ</t>
  </si>
  <si>
    <t>Даугызская ПЭ</t>
  </si>
  <si>
    <t>Кокпатасская ПЭ</t>
  </si>
  <si>
    <t>Сурханская ПЭ</t>
  </si>
  <si>
    <t xml:space="preserve">Управление </t>
  </si>
  <si>
    <t>Северо-Нур ПЭ</t>
  </si>
  <si>
    <t>Зармитанская ПЭ</t>
  </si>
  <si>
    <t>Алмалыкская</t>
  </si>
  <si>
    <t>Ингичка</t>
  </si>
  <si>
    <t xml:space="preserve">1. Согласно вакансиям по штатному расписанию               13 к-т + 7 к-т на замену имеющимся в управлении закупок, которые числятся на балансе "Геотехтаъминот" 2. Для замены в экспедициях морально устаревшим      </t>
  </si>
  <si>
    <t xml:space="preserve">1. Согласно вакансиям по штатному расписанию 2 к-т + 1 к-т на замену имеющемуся в управлении закупок, которые числятся на балансе "Геотехтаъминот" 2.  Для замены в экспедициях морально устаревшим        </t>
  </si>
  <si>
    <t xml:space="preserve">1. Согласно вакансиям по штатному расписанию в геологичесикй отдел 2.  Для замены в экспедициях морально устаревшим </t>
  </si>
  <si>
    <t xml:space="preserve">Настольный ПК (категория 4) </t>
  </si>
  <si>
    <t>Core i5 не менее 12ххх поколения (или AMD Ryzen 5), не менее 16 Гб ОЗУ, 256 Гб SSD (или nvme) с экраном 27 дюйма 
+ ИБП (1000ВА) + комплект клавиатура\мышь + пилот 5 розеток 3м</t>
  </si>
  <si>
    <t>На замену имеющемуся моноблоку (имеющийся числится на балансе "Геотехтаъминот"), который находится не на балансе АО</t>
  </si>
  <si>
    <t xml:space="preserve">Ноутбук (категория 2) </t>
  </si>
  <si>
    <t>Core i5 не менее 12ххх поколения (или AMD Ryzen 5), 16 Гб ОЗУ, 256 Гб SSD (или nvme) с экраном 15,6 дюйма 
+ комплект клавиатура\мышь + сумка</t>
  </si>
  <si>
    <t>Для начальника управления координации и анализа закупок - Костюченко И.Е.</t>
  </si>
  <si>
    <t>Для экономистов Ташкентской ЦГРЭ (для командировок)</t>
  </si>
  <si>
    <t xml:space="preserve">Принтер Epson L850 A4, струйное </t>
  </si>
  <si>
    <t>Принтер формата А4</t>
  </si>
  <si>
    <t>Лазерный Ч/Б</t>
  </si>
  <si>
    <t>1.Для Заместителя Председателя правления - директору по закупкам - Когай С.О.                           2. Начальнику управления координации и анализа закупок - Костюченко И.Е.</t>
  </si>
  <si>
    <t>Epson printer А3</t>
  </si>
  <si>
    <t>Для Ташкентской ЦГРЭ и ЦЛ</t>
  </si>
  <si>
    <t>МФУ</t>
  </si>
  <si>
    <t>1.Начальнику управления закупок - Исмоилову З.З. - 1 шт. 2. Отдел мониторинга - 1 шт. 3. Отдел маркетинга - 1шт. 4. Отдел МТС - 1 шт. 5. Отдел Закупа - 1шт. 6. Юридический отдел - 1шт.               7. Начальнику управделами - 1шт. Все МФУ для замены имеющимся, которые находятся на балансе "Геотехтаъминот"</t>
  </si>
  <si>
    <t>Гиссарская экспедиция (пресс-служба)</t>
  </si>
  <si>
    <t>Для ЦГРЭ</t>
  </si>
  <si>
    <t>Доукомплектаци стационарных ПК</t>
  </si>
  <si>
    <t>Сканер формата А3</t>
  </si>
  <si>
    <t xml:space="preserve">Для сканирования геологических документов </t>
  </si>
  <si>
    <t>Curved Monitor, VA, 60Hz, 4mc, UHD (3840x2160) 4K, HDMI+DP, Silver</t>
  </si>
  <si>
    <t>На замену вышедшим из строя</t>
  </si>
  <si>
    <t>Для бесперебойной работы ПК при скачках напряжения</t>
  </si>
  <si>
    <t>Диск DVD+R</t>
  </si>
  <si>
    <t>Цветная краска EPSON L805</t>
  </si>
  <si>
    <t>Цветная краска EPSON L1800</t>
  </si>
  <si>
    <t>Цветная краска EPSON L1300</t>
  </si>
  <si>
    <t>Цветная краска EPSON L3100</t>
  </si>
  <si>
    <t>Цветная краска EPSON L1455</t>
  </si>
  <si>
    <t>Тонер для МФУ Canon MF241d</t>
  </si>
  <si>
    <t>Ракель для МФУ Canon MF241d</t>
  </si>
  <si>
    <t>Фотобарабан для МФУ Canon MF241d</t>
  </si>
  <si>
    <t>Магнитный вал для МФУ Canon MF241d</t>
  </si>
  <si>
    <t>Каратрон для МФУ Canon MF241d</t>
  </si>
  <si>
    <t>Картридж для МФУ Canon MF241d</t>
  </si>
  <si>
    <t xml:space="preserve">Тонер для принтера Canon и HP: LBP 2900, LBP 3000, HP 1018 </t>
  </si>
  <si>
    <t>Ракель для принтера Canon и HP: LBP 2900, LBP 3000, HP 1018</t>
  </si>
  <si>
    <t>Фотобарабан для принтера Canon и HP: LBP 2900, LBP 3000, HP 1018</t>
  </si>
  <si>
    <t>Магнитный вал для принтера Canon и HP: LBP 2900, LBP 3000, HP 1018</t>
  </si>
  <si>
    <t>Каратрон для для принтера Canon и HP: LBP 2900, LBP 3000, HP 1018</t>
  </si>
  <si>
    <t>Картридж для для принтера Canon и HP: LBP 2900, LBP 3000, HP 1018</t>
  </si>
  <si>
    <t>Тонер для принтера HP LJ P1002, P1005</t>
  </si>
  <si>
    <t>Ракель для принтера HP LJ P1002, P1005</t>
  </si>
  <si>
    <t>Фотобарабан для принтера HP LJ P1002, P1005</t>
  </si>
  <si>
    <t>Магнитный вал для принтера HP LJ P1002, P1005</t>
  </si>
  <si>
    <t>Каратрон для принтера HP LJ P1002, P1005</t>
  </si>
  <si>
    <t>Картридж для принтера HP LJ P1002, P1005</t>
  </si>
  <si>
    <t>Тонер для Canon LBP 6020, 6030, MF3010</t>
  </si>
  <si>
    <t>Ракель для Canon LBP 6020, 6030, MF3010</t>
  </si>
  <si>
    <t>Фотобарабан для Canon LBP 6020, 6030, MF3010</t>
  </si>
  <si>
    <t>Магнитный вал для Canon LBP 6020, 6030, MF3010</t>
  </si>
  <si>
    <t>Каратрон для Canon LBP 6020, 6030, MF3010</t>
  </si>
  <si>
    <t>Картридж для Canon LBP 6020, 6030, MF3010</t>
  </si>
  <si>
    <t>Тонер для МФУ Canon MF261d, MF264dw, MF269dw</t>
  </si>
  <si>
    <t>Ракель для МФУ Canon MF261d, MF264dw, MF269dw</t>
  </si>
  <si>
    <t>Фотобарабан для МФУ Canon MF261d, MF264dw, MF269dw</t>
  </si>
  <si>
    <t>Магнитный вал для МФУ Canon MF261d, MF264dw, MF269dw</t>
  </si>
  <si>
    <t>Каратрон для МФУ Canon MF261d, MF264dw, MF269dw</t>
  </si>
  <si>
    <t>Картридж для МФУ Canon MF261d, MF264dw, MF269dw</t>
  </si>
  <si>
    <t>Тонер для принтера HP LJ Pro M15a</t>
  </si>
  <si>
    <t>Ракель для принтера HP LJ Pro M15a</t>
  </si>
  <si>
    <t>Фотобарабан для принтера HP LJ Pro M15a</t>
  </si>
  <si>
    <t>Магнитный вал для принтера HP LJ Pro M15a</t>
  </si>
  <si>
    <t>Каратрон для принтера HP LJ Pro M15a</t>
  </si>
  <si>
    <t>Картридж для принтера HP LJ Pro M15a</t>
  </si>
  <si>
    <t>Тонер для принтера Canon LBP 3010</t>
  </si>
  <si>
    <t>Ракель для принтера Canon LBP 3010</t>
  </si>
  <si>
    <t>Фотобарабан для принтера Canon LBP 3010</t>
  </si>
  <si>
    <t>Магнитный вал для принтера Canon LBP 3010</t>
  </si>
  <si>
    <t>Каратрон для принтера Canon LBP 3010</t>
  </si>
  <si>
    <t>Картридж для принтера Canon LBP 3010</t>
  </si>
  <si>
    <t>Тонер для МФУ Canon MF 4410</t>
  </si>
  <si>
    <t>Ракель для МФУ Canon MF 4410</t>
  </si>
  <si>
    <t>Фотобарабан для МФУ Canon MF 4410</t>
  </si>
  <si>
    <t>Магнитный вал для МФУ Canon MF 4410</t>
  </si>
  <si>
    <t>Каратрон для МФУ Canon MF 4410</t>
  </si>
  <si>
    <t>Картридж для МФУ Canon MF 4410</t>
  </si>
  <si>
    <t>Тонер для принтера Kyocera FS 1025MFP</t>
  </si>
  <si>
    <t>Ракель для принтера Kyocera FS 1025MFP</t>
  </si>
  <si>
    <t>Фотобарабан для принтера Kyocera FS 1025MFP</t>
  </si>
  <si>
    <t>Магнитный вал для принтера Kyocera FS 1025MFP</t>
  </si>
  <si>
    <t>Каратрон для принтера Kyocera FS 1025MFP</t>
  </si>
  <si>
    <t>Картридж для принтера Kyocera FS 1025MFP</t>
  </si>
  <si>
    <t>Тонер для МФУ Canon MF 240</t>
  </si>
  <si>
    <t>Ракель для МФУ Canon MF 240</t>
  </si>
  <si>
    <t>Фотобарабан для МФУ Canon MF 240</t>
  </si>
  <si>
    <t>Магнитный вал для МФУ Canon MF 240</t>
  </si>
  <si>
    <t>Каратрон для МФУ Canon MF 240</t>
  </si>
  <si>
    <t>Картридж для МФУ Canon MF 240</t>
  </si>
  <si>
    <t>Тонер 1010, 1005</t>
  </si>
  <si>
    <t>Барабан 1010, 1005</t>
  </si>
  <si>
    <t>Вал заряда 1010, 1005</t>
  </si>
  <si>
    <t>Ракель 1010, 1005</t>
  </si>
  <si>
    <t>Дозирующее лезвие 1005, 1010</t>
  </si>
  <si>
    <t>Магнитный вал 1010, 1005</t>
  </si>
  <si>
    <t>Резиновый вал 1010, 1005</t>
  </si>
  <si>
    <t>Термоплёнка 1010, 1005</t>
  </si>
  <si>
    <t>Картридж 1010, 1005</t>
  </si>
  <si>
    <t>Барабан 2016</t>
  </si>
  <si>
    <t>Каратрон 2016</t>
  </si>
  <si>
    <t>Тонер для МФУ Canon MF 443dw</t>
  </si>
  <si>
    <t>Ракель для МФУ Canon MF 443dw</t>
  </si>
  <si>
    <t>Фотобарабан для МФУ Canon MF 443dw</t>
  </si>
  <si>
    <t>Магнитный вал для МФУ Canon MF 443dw</t>
  </si>
  <si>
    <t>Каратрон для МФУ Canon MF 443dw</t>
  </si>
  <si>
    <t>Тонер для Canon IR 2206N</t>
  </si>
  <si>
    <t>Ракель для Canon IR 2206N</t>
  </si>
  <si>
    <t>Фотобарабан для Canon IR 2206N</t>
  </si>
  <si>
    <t>Магнитный вал для Canon IR 2206N</t>
  </si>
  <si>
    <t>Каратрон для Canon IR 2206N</t>
  </si>
  <si>
    <t>Тонер для Brother</t>
  </si>
  <si>
    <t>Фотобарабан Brother</t>
  </si>
  <si>
    <t>Usb modem 4G (WI-FI DONG)</t>
  </si>
  <si>
    <t xml:space="preserve">Картридж для плоттера Canon TM-300 в комплекте </t>
  </si>
  <si>
    <t>Печатающая головка для плоттера Canon TM-300 в комплекте</t>
  </si>
  <si>
    <t>Ёмкость для отработанных чернил (памперс) для плоттера Canon TM-300</t>
  </si>
  <si>
    <t>Картридж для плоттера HP Design Jet 500 в комплекте</t>
  </si>
  <si>
    <t>Печатающая головка для плоттера HP Design Jet 500 в комплекте</t>
  </si>
  <si>
    <t xml:space="preserve">Сетевой фильтр 5 розеток (пилот) </t>
  </si>
  <si>
    <t>Для подключения ПК и оргтехники</t>
  </si>
  <si>
    <t>Картридж для плоттера Canon IPF 770 в комплекте</t>
  </si>
  <si>
    <t>Печатающая головка для плоттера Canon IPF 770 в комплекте</t>
  </si>
  <si>
    <t>Ёмкость для отработанных чернил (памперс) для плоттера Canon IPF 770</t>
  </si>
  <si>
    <t>Форматиновая плата GL/2 для плоттера HP Designjet 510</t>
  </si>
  <si>
    <t>Внешний привод USB DVD-RW</t>
  </si>
  <si>
    <t>Для записи отётов на DVD диски</t>
  </si>
  <si>
    <t xml:space="preserve">Картридж HP C8543X МФУ НР LJ М9040 MFP </t>
  </si>
  <si>
    <t>Флеш память USB</t>
  </si>
  <si>
    <t xml:space="preserve">Для записи информации </t>
  </si>
  <si>
    <t>Термопаста GD900</t>
  </si>
  <si>
    <t>Для смазки процессоров на ПК</t>
  </si>
  <si>
    <t>Картридж принтера Samsung M2020</t>
  </si>
  <si>
    <t xml:space="preserve"> Ангрен каротаж отрядига тьмирлаш ишларида ишлатилади.</t>
  </si>
  <si>
    <t xml:space="preserve">1) махсус автомобиль КАМАЗ-43118  дав.раками 10 426 LCA га 1 донадан ўрнатилинади ва оғир юкларни кўтариб тушириш учун                                                                             2) махсус автомобиль ГАЗ-33081  дав.раками 10 462 ZAA га 1 донадан ўрнатилинади ва оғир юкларни кўтариб тушириш учун       </t>
  </si>
  <si>
    <t xml:space="preserve">Партияга янги келган махсус каротаж автостанцияларга:  1) махсус автомобиль КАМАЗ-43118  дав.раками 10 426 LCA га 1 к-т                                                                           2)махсус автомобиль ГАЗ-33081  дав.раками 10 462 ZAA га 1 к-т                                                                                            3) махсус автомобиль УАЗ-39099504   дав.раками 10   349 SBA га 1 к-т                                                                                   4) махсус автомобиль УАЗ-39099504   дав.раками 01  986 FJA га 1 к-т                                                                                    5) махсус автомобиль УАЗ-390995 дав.раками 01 065 DLA га 1 к-т                                                                                            6) махсус автомобиль УАЗ-390995 дав.раками 85 578 КАА га 1 к-тдан тарқатилади. Мақсад махсус автомобильларга ўрнатилган  каротаж станциясиялардаги  асбобларини уз вақтида таъмирлаш ишлари олиб бориш учун. </t>
  </si>
  <si>
    <t>Партияга янги келган махсус каротаж автостанцияларга: 1) махсус автомобиль КАМАЗ-43118  дав.раками 10 426 LCA га 1 дона                                                                               2) махсус автомобиль УАЗ-390995 дав.раками 01 065 DLA га 1 дона                                                                                           3) махсус автомобиль УАЗ-390995 дав.раками 85 578 КАА  га 1 дона                                                                                            4) махсус автомобиль УАЗ-39099504   дав.раками 01 560 WGA га 1 дона                                                                             5) Хисор МГҚЭ сидан махсус автомобиль олиб келинади шунга 1дан                                                                                        6) геофизика асбоб ускуналарини созловчи мухандисга 1 донадан тарқатилади.Мақсад махсус автомобиларни уз вақтида таьмирлаш  ва приборларни ишлаш сфатини яхшилаш учун.</t>
  </si>
  <si>
    <t xml:space="preserve"> Махсус автомобиль КАМАЗ-43502  дав.раками 10 638 ТВА  ёқган дезил ёқилғисидан 5% AdBlue сарфлайди. Бир йилда ўртача 49000 км масофани босиб ўтиб 16000 литр дезил ёқилғисини сарфлаши кутилмоқда.  16000%5=800</t>
  </si>
  <si>
    <t xml:space="preserve"> 1) махсус автомобиль КАМАЗ-43502  дав.раками 10 638 ТВА га 40 кг. 2) махсус автомобиль КАМАЗ-4318104810  дав.раками 10 204  ВСА га 45 кг.                                                               3) махсус автомобиль ГАЗ-33081  дав.раками  10 462 ZAА га 15 кг.                                                                                              4)  махсус автомобиль КАМАЗ-43118  дав.раками 10 426 LCA га 45 кгдан алмаштирилади.       </t>
  </si>
  <si>
    <t>1) махсус автомобиль УАЗ-39099504   дав.раками 10   349 SBA га 10 кг.                                        2) махсус автомобиль УАЗ-39099504   дав.раками 01  986 FJA га 10 кг.                                      3)махсус автомобиль УАЗ-39099504   дав.раками 01 560 WGA 10 кг.               4)  махсус автомобиль УАЗ-39091   дав.раками 01   031 HLA га 10 кг                   5) УАЗ Патриот  дав.раками 01 127 WGA 10 кг     яна икки дона автомобильУАЗ келади уларга 20 кгдан алмаштирилади.</t>
  </si>
  <si>
    <t xml:space="preserve">Геофизика бўлимидаги каротаж станцияларни электир эниргия билан таъминлаб берадиган ДES ва бензин агригатларни двегатель мойларини хар 80 мото/соатда алмаштириш учун </t>
  </si>
  <si>
    <t xml:space="preserve"> Қуйида кўрсатилган махсус автомашиналарда шу пайтгача ушбу прибор бўлмаганлиги сабабли жихозлаш кўзда тутилмоқда 1) махсус автомобиль УАЗ-39099504   дав.раками 10   349 SBA га 1 дона.                                                                               2) махсус автомобиль УАЗ-39099504   дав.раками 01  986 FJA га 1 дона.                                                                               3)махсус автомобиль УАЗ-39099504   дав.раками 01 560 WGA 1 дона.                                                                                 4)  махсус автомобиль УАЗ-39091   дав.раками 01   031 HLA га 1 дона.                                                                              5) махсус автомобиль УАЗ-390995 дав.раками 01 065 DLA га 1 дона                                                                                           6)махсус автомобиль УАЗ-390995 дав.раками 85 578 КАА автомобильларга тарқатилади.</t>
  </si>
  <si>
    <t xml:space="preserve">Қуйида кўрсатилган махсус автомашиналарда шу пайтгача ушбу прибор бўлмаганлиги сабабли жихозлаш кўзда тутилмоқда 1) махсус автомобиль ГАЗ-33081  дав.раками  10 462 ZAА га 1 дона.                                                                                        2)  махсус автомобиль КАМАЗ-43118  дав.раками 10 426 LCA га 1 донадан автомобильларга тарқатилади        </t>
  </si>
  <si>
    <t>Ушбу восита отрядларда бўлмаганлиги сабабли Қизилқум каротаж отриятига 3 дона,  Самарқанд каротаж отриятига 3 дона , Ангрен каротаж отриятига 3 дона тарқатилади.</t>
  </si>
  <si>
    <t>Қизилқум каротаж отриятига 60 дона,  Самарқанд каротаж отриятига 70 дона , Ангрен каротаж отриятига 70 дона тарқатилади.</t>
  </si>
  <si>
    <t xml:space="preserve">Қизилқум каротаж отриятига 1 дона,  Ангрен каротаж отриятига 1 дона ВЕЛКО ГИО лебёткаларидаги Частотный преобразователь яроқсиз холга келган. </t>
  </si>
  <si>
    <t xml:space="preserve"> Партияга янги келган махсус автомобиль КАМАЗ-43118  дав.раками 10 426 LCA даги каротаж станциясига  ўрнатилади</t>
  </si>
  <si>
    <t>Қуидаги каротаж станциясидаги ускуналардаги электр хисобини ўчашда таъминлаш учун;                                                                                                         1) махсус автомобиль КАМАЗ-43502  дав.раками 10 638 ТВА га 1 дона.                                                                              2) махсус автомобиль КАМАЗ-4318104810  дав.раками 10 204  ВСА га 1 дона.                                                                      3) махсус автомобиль ГАЗ-33081  дав.раками  10 462 ZAА га 1дона.                                                                                         4) махсус автомобиль КАМАЗ-43118  дав.раками 10 426 LCA га 1 дона.                                                                                5) махсус автомобиль УАЗ-39099504   дав.раками 10 349 SBA га 1 дона.                                                                                     6) махсус автомобиль УАЗ-39099504   дав.раками 01 986 FJA га 1 дона.                                                                                                7) махсус автомобиль УАЗ-39099504   дав.раками 01 560 WGA 1 дона.                                                                                       8)  махсус автомобиль УАЗ-39091   дав.раками 01 031 HLA га 1 дона.                                                                                             9) махсус автомобиль УАЗ-390995 дав.раками 01 065 DLA га 1 дона                                                                                           10) махсус автомобиль УАЗ-390995 дав.раками 85 578 КАА ларига ўрнатилинади</t>
  </si>
  <si>
    <t xml:space="preserve"> Ангрен каротаж отриятига 3 дона тарқатилади иншоотлари ва устахоналарини ёритиш ускунаси сифатида ишлатиш учун.</t>
  </si>
  <si>
    <t xml:space="preserve"> Самарқанд каротаж отриятига 3 дона,Ангрен каротаж отриятига 3 дона тарқатилади иншоотлари ва устахоналарини ёритиш ускунаси сифатида ишлатиш учун. </t>
  </si>
  <si>
    <t xml:space="preserve"> Қизилқум каротаж отриятига 3 дона,Ангрен каротаж отриятига 3 донадан каротаж станциясига ўрнатилади.</t>
  </si>
  <si>
    <t>Қизилқум каротаж отриятига 100 метр,Ангрен каротаж отриятига 150 метрдан каротаж станциясидаги кабельлар алмаштирилади.</t>
  </si>
  <si>
    <t xml:space="preserve">Қизилқум каротаж отриятига 1 дона,  Ангрен каротаж отриятига 1 дона ВЕЛКО ГИО лебёткаларидаги электродвигателлари яроқсиз холга келган. </t>
  </si>
  <si>
    <t xml:space="preserve"> Махсус автомобиль КАМАЗ-4318104810  дав.раками 10 204  ВСА даги станциясидаги электродвигател яроқсиз холга келган</t>
  </si>
  <si>
    <t xml:space="preserve"> Ангрен каротаж отриятига 2 дона тарқатилади.</t>
  </si>
  <si>
    <t>Қизилқум каротаж отриятига 3 дона,  Самарқанд каротаж отриятига 1 дона,  Ангрен каротаж отриятига 4 донадан ишчи ходимлар хоналарига тарқатилади.</t>
  </si>
  <si>
    <t>Қуидаги каротаж станциясидаги ускуналардаги электр билан таъминлаш учун;                                                                                                         1) махсус автомобиль КАМАЗ-43502  дав.раками 10 638 ТВА га 1 дона.                                                                              2) махсус автомобиль КАМАЗ-4318104810  дав.раками 10 204  ВСА га 1 дона.                                                                      3) махсус автомобиль ГАЗ-33081  дав.раками  10 462 ZAА га 1дона.                                                                                         4) махсус автомобиль КАМАЗ-43118  дав.раками 10 426 LCA га 1 дона.                                                                                5) махсус автомобиль УАЗ-39099504   дав.раками 10 349 SBA га 1 дона.                                                                                     6) махсус автомобиль УАЗ-39099504   дав.раками 01 986 FJA га 1 дона.                                                                                                7) махсус автомобиль УАЗ-39099504   дав.раками 01 560 WGA 1 дона.                                                                                       8)  махсус автомобиль УАЗ-39091   дав.раками 01 031 HLA га 1 дона.                                                                                             9) махсус автомобиль УАЗ-390995 дав.раками 01 065 DLA га 1 дона                                                                                           10) махсус автомобиль УАЗ-390995 дав.раками 85 578 КАА ларига ўрнатилинади</t>
  </si>
  <si>
    <t>Қизилқум каротаж отриятига 40 метр,  Самарқанд каротаж отриятига 40 метр,  Ангрен каротаж отриятига 20 метр тарқатилади. Катотаж станцияларда  (заземления)  кательлар алмаштириш ва ўрнатиш учун</t>
  </si>
  <si>
    <t>Қизилқум каротаж отриятига 4 дона,  Самарқанд каротаж отриятига 4 дона,  Ангрен каротаж отриятига 2 дона тарқатилади.</t>
  </si>
  <si>
    <t>Қизилқум каротаж отриятига 2 дона,  Ангрен каротаж отриятига 1 дона Кобра Лайт лебёткаларидаги (Частотный преобразователь) лардан 2 донаси яроқсиз холга келмоқда. 1 донаси захирага олиб қўйилади.каротаж стацияларни ишлатаётганда частота ўзгаришини бир хил кўрсаткичда ушлаб туриши учун</t>
  </si>
  <si>
    <t>Ушбу прибор ортядлар кўламида бўлмаганлиги сабабли станцияларни тамирлашда ишлатилади ва қуйидаги отрядларга тарқатилади: 1) Қизилқум каротаж отриятига 3 дона 2) Самарқанд каротаж отриятига 4 дона  3) Ангрен каротаж отриятига 3 дона</t>
  </si>
  <si>
    <t>Қуидаги каротаж станциясидаги ускуналарни узулуксиз электр токи билан таъминлашда ва 4 дона автомашиналарга алмаштиришда янги келган 6 дона автомашиналарни жихозлаш учун;                                                                                                         1) махсус автомобиль КАМАЗ-43502  дав.раками 10 638 ТВА га 1 дона.                                                                                               2) махсус автомобиль КАМАЗ-4318104810  дав.раками 10 204  ВСА га 1 дона.                                                                                   3) махсус автомобиль ГАЗ-33081  дав.раками  10 462 ZAА га 1дона.                                                                                               4) махсус автомобиль КАМАЗ-43118  дав.раками 10 426 LCA га 1 дона.                                                                                                 5) махсус автомобиль УАЗ-39099504   дав.раками 10 349 SBA га 1 дона.                                                                                                 6) махсус автомобиль УАЗ-39099504   дав.раками 01 986 FJA га 1 дона.                                                                                                 7) махсус автомобиль УАЗ-39099504   дав.раками 01 560 WGA 1 дона.                                                                                                  8)  махсус автомобиль УАЗ-39091   дав.раками 01 031 HLA га 1 дона.                                                                                                   9) махсус автомобиль УАЗ-390995 дав.раками 01 065 DLA га 1 дона                                                                                                  10) махсус автомобиль УАЗ-390995 дав.раками 85 578 КАА ларига ўрнатилинади</t>
  </si>
  <si>
    <t xml:space="preserve"> Қуйида кўрсатилган отрядларни ушбу восита бўлмаганлиги учун таминлаш мақсадида Қизилқум каротаж отриятига 2 дона,  Самарқанд каротаж отриятига 3 дона ,Тажриба методик  бўлимига 2 дона тарқатилади. </t>
  </si>
  <si>
    <t xml:space="preserve">Геофизика бўлимида хозирги кунда офис кампютирларида мавжуд бўлмаганлиги учун 4 дона,   Тажриба методик  бўлимига 4 дона компьютерларни узулуксиз электр токи билан таъминлаш учун  </t>
  </si>
  <si>
    <t>Геофизика</t>
  </si>
  <si>
    <t>Моторедуктор червячный одноступенчатый NMRV 110-50-28-4-D3</t>
  </si>
  <si>
    <t>Предназначен для изменение скорости вращение на выходном валу электро матора и передачи привода к каротажной лебёдки.</t>
  </si>
  <si>
    <t>Мавжуд  ва янгитдан йиғилаётган каротаж станциясининг геофизикавий асбобларини қудуқга тушириб чиқаришда фойдаланадиган мосламанинг (лебёдка) эскирган ва яроқсиз холтга келаётган моторедукторини алмаштириш ва янги йиғилаётганига қўйиш учун. КАМАЗ 10 638 ТВА дагини алмаштириш ва КАМАЗ 10 204 ВСА ўрнатиш учун.</t>
  </si>
  <si>
    <t>Контакт геофизический (Перо)</t>
  </si>
  <si>
    <t xml:space="preserve">Двусторонние штыревые электрические контакты предназначены для многократного надёжного электрического соединения  разъёмов скважинных приборов и кабельного наконечника.
</t>
  </si>
  <si>
    <t>Геофизикавий асбоблардан келадиган маълумотларни каротаж кабелига ва ундан қабул қилиб олувчи мосламага (регистратор) узатишда ишлатилади.</t>
  </si>
  <si>
    <t xml:space="preserve">Разъмы электрические для приборных головок скваженных приборов с тремя гнёздыми.
</t>
  </si>
  <si>
    <t>Для передачи данных между скважинной  прибором и геофизическим регистратором.</t>
  </si>
  <si>
    <t>Кабель грузонесущий бронированный. Марка кабеля КГЛ 3х0,35-24-150</t>
  </si>
  <si>
    <t>Предназначен для спуска и подъёма скважинных приборов в скважину и для передачи каротажный данных от прибора к регистратору.</t>
  </si>
  <si>
    <t xml:space="preserve">Геофизикавий асбобни қудуқга тушириб чиқаришда ва келадиган маълумотларни  қабул қилиб олувчи мосламага (регистратор) узатишда ишлатилади. Геофизика бўлимидаги мавжуд 4та каротаж станцияси Камаз 10 638 ТВА лебёдкасига эскирган-1600 м ўрнига, Камаз 10 204 ВСА лебёдкасига-1300м, Камаз 10 426 LCA лебёдкасига 2200 м, ГАЗ 33086 10 426 ZAA лебёдкасига-1200м ва 2 та Велко Гео лебёдкаси учун 800м дан жами 1600 м ва қолган 1300 м захира учун.  </t>
  </si>
  <si>
    <t>Кабель грузонесущий бронированный. Марка кабеля КГЛ 3х0,2-15-150</t>
  </si>
  <si>
    <t>Геофизикавий асбобни қудуқга тушириб чиқаришда ва келадиган маълумотларни  қабул қилиб олувчи мосламага (регистратор) узатишда ишлатилади. Геофизика бўлимидаги мавжуд 3 та Кобра Light лебёдкасига  750м дан 2250 м 2та қўл лебёдкаси учун 800 м жами 3050 м ва қолган 1950м захира учун.</t>
  </si>
  <si>
    <t xml:space="preserve">Моторедуктор червячный одноступенчатый 7МЧ-М-60-40-ПЦ25/БЛ-М524/200-(Т-20+40)//1,1-IH55                             </t>
  </si>
  <si>
    <t xml:space="preserve">Мавжуд каротаж станциясининг геофизикавий асбобларини қудуқларга тушириб чиқаришда фойдаланадиган мосламанинг (лебёдка) эскирган ва яроқсиз холтга келаётган электроматор ва редукторини алмаштириш учун. 2015 йили ишга туширилган 2 та Велко Гео каротж станцияси лебёдкасидаги моторедукторни  алмаштириш учун </t>
  </si>
  <si>
    <t>1-кв</t>
  </si>
  <si>
    <t>2-кв</t>
  </si>
  <si>
    <t>3-кв</t>
  </si>
  <si>
    <t>4-кв</t>
  </si>
  <si>
    <t>Қурилиш, таъмирлаш ишларида ишлатилади</t>
  </si>
  <si>
    <t>Краска Кўк-ҳаво ранг</t>
  </si>
  <si>
    <t>Вагон уйлар ва биноларнинг Қурилиш, таъмирлаш ишларида ишлатилади</t>
  </si>
  <si>
    <t>Краска Қизил</t>
  </si>
  <si>
    <t>Краска Оқ</t>
  </si>
  <si>
    <t>Краска Сариқ</t>
  </si>
  <si>
    <t>Краска Қора</t>
  </si>
  <si>
    <t>Краска Кул ранг</t>
  </si>
  <si>
    <t>Яшил рангли буёк-ПФ-115</t>
  </si>
  <si>
    <t>Яшил рангли буёк-ПФ-115 ГОСТ 6465-76</t>
  </si>
  <si>
    <t>Эмал  половоя</t>
  </si>
  <si>
    <t>Цвет половоя Вес 20 кг  Обозначение основы ПФ</t>
  </si>
  <si>
    <t>Биноларнинг пол қисми учун</t>
  </si>
  <si>
    <t>Краска против коррозии</t>
  </si>
  <si>
    <t xml:space="preserve">ГОСТ 6465-76  </t>
  </si>
  <si>
    <t>Таъмирлаш ишларида ишлатилади</t>
  </si>
  <si>
    <t xml:space="preserve">Краски для покраски металлических поверхностей ограждении </t>
  </si>
  <si>
    <t>Шпатлевка клеевая</t>
  </si>
  <si>
    <t>ГОСТ 10277-90</t>
  </si>
  <si>
    <t>Шпаклёвка  "Ротта"</t>
  </si>
  <si>
    <t>Зкспедиция худудларини ободонлаштириш учун</t>
  </si>
  <si>
    <t>Корхона худудларини урашда девор кутариш учун ҳамда қурилиш ва таъмирлаш учун</t>
  </si>
  <si>
    <t>Самарқанд МГҚЭ сининг Омборхонадаги қолдиқ 100 м2 ленолиум Зарафшон ДЭ Маржонбулоқ ПГ маъмурий биносида олиб борилаётган таъмирлаш ишлари даврида пол қисми учун ишлатилади. 2024 йил учун берилган буюртмадаги ленолиумлар қурилиш, таъмирлаш ишларида ишлатилади ҳамда бошқа экспедицияларнинг эхтиёжи учун</t>
  </si>
  <si>
    <t>Керн яшиклари ва бошқа қурилиш ишлари учун</t>
  </si>
  <si>
    <t>Тахта-20мм</t>
  </si>
  <si>
    <t>Тахта-20мм ГОСТ 19917-2014</t>
  </si>
  <si>
    <t>бўёқ рангларини чиқариш учун</t>
  </si>
  <si>
    <r>
      <t xml:space="preserve">Электрод УОНИ 13/55 </t>
    </r>
    <r>
      <rPr>
        <sz val="11"/>
        <rFont val="Calibri"/>
        <family val="2"/>
        <charset val="204"/>
        <scheme val="minor"/>
      </rPr>
      <t>Ø</t>
    </r>
    <r>
      <rPr>
        <sz val="11"/>
        <rFont val="Times New Roman"/>
        <family val="1"/>
        <charset val="204"/>
      </rPr>
      <t xml:space="preserve">  4мм</t>
    </r>
  </si>
  <si>
    <t>ГОСТ 9467-75</t>
  </si>
  <si>
    <t>Мих (гвозди) L-100 mm</t>
  </si>
  <si>
    <t>ГОСТ 4028-63</t>
  </si>
  <si>
    <t>Гараж, омборхона, майдалаш цехи, намуна саклаш омбори,ошхона том кисмлари учун</t>
  </si>
  <si>
    <t>Мих (гвозди) L-120 mm</t>
  </si>
  <si>
    <t>Гвозды  20 мм х 0,7 мм</t>
  </si>
  <si>
    <t>26</t>
  </si>
  <si>
    <t>Гвозди строительные 25мм</t>
  </si>
  <si>
    <t xml:space="preserve">Размеры: д-1,5мм,L-25мм </t>
  </si>
  <si>
    <t>27</t>
  </si>
  <si>
    <t>Гвозды  50 мм х 4мм</t>
  </si>
  <si>
    <t>28</t>
  </si>
  <si>
    <t xml:space="preserve">Гвозди </t>
  </si>
  <si>
    <t>L60</t>
  </si>
  <si>
    <t>29</t>
  </si>
  <si>
    <t>Гвозды  70 мм х 4мм</t>
  </si>
  <si>
    <t>30</t>
  </si>
  <si>
    <t>L80</t>
  </si>
  <si>
    <t>31</t>
  </si>
  <si>
    <t>Гвозды  150 мм х 4мм</t>
  </si>
  <si>
    <t>32</t>
  </si>
  <si>
    <t>Саморезы Л-50мм х 3мм</t>
  </si>
  <si>
    <t xml:space="preserve">ГОСТ 1145-80 </t>
  </si>
  <si>
    <t>керн яшиклар ва бошқа қурилиш ишларига</t>
  </si>
  <si>
    <t>33</t>
  </si>
  <si>
    <t xml:space="preserve">Саморез (паковка) кровелный по дереву с шайбой 4.8х50мм (окрашенные, свет зеленый)  для крепления профностиля </t>
  </si>
  <si>
    <t xml:space="preserve">ГОСТ 10510-2013 </t>
  </si>
  <si>
    <t>Томга ёпиладиган профнастил учун</t>
  </si>
  <si>
    <t>34</t>
  </si>
  <si>
    <t>Кровельный саморез 4.8х60 мм KS 4.8х60</t>
  </si>
  <si>
    <t>иаметр, мм 4.8/Тип саморез кровельный/Наконечник сверло
Длина, мм 60/Покрытие оцинкованный
Размер, мм 4.8х60/Размер под ключ, мм 8/Форма головки шестигранная</t>
  </si>
  <si>
    <t>35</t>
  </si>
  <si>
    <t>Саморезы Л-70мм х 3мм</t>
  </si>
  <si>
    <t>36</t>
  </si>
  <si>
    <t>Саморез L-70 mm metall uchun</t>
  </si>
  <si>
    <t>37</t>
  </si>
  <si>
    <t>Саморез L-20 mm metall uchun</t>
  </si>
  <si>
    <t>38</t>
  </si>
  <si>
    <t>бино иншоотларнинг том қисмини таъмирлаш учун</t>
  </si>
  <si>
    <t>39</t>
  </si>
  <si>
    <t xml:space="preserve">Саморезы Л-35 мм для потолка и профностиля </t>
  </si>
  <si>
    <t>40</t>
  </si>
  <si>
    <t>Саморезы Л-20 мм</t>
  </si>
  <si>
    <t>ГОСТ 11650-80</t>
  </si>
  <si>
    <t>41</t>
  </si>
  <si>
    <t xml:space="preserve">Саморез по дереву </t>
  </si>
  <si>
    <t>25 мм</t>
  </si>
  <si>
    <t>42</t>
  </si>
  <si>
    <t>40 мм</t>
  </si>
  <si>
    <t>43</t>
  </si>
  <si>
    <t xml:space="preserve">Профнастил из отсинкованный стали толщина 0,4 мм </t>
  </si>
  <si>
    <t xml:space="preserve">ГОСТ 24045-94 </t>
  </si>
  <si>
    <t>м.кв</t>
  </si>
  <si>
    <t>Келгусида режалаштирилган керно складлар том қисмини ёпиш ишларида ва қурилиш, таъмирлаш ишларида ишлатилади</t>
  </si>
  <si>
    <t>44</t>
  </si>
  <si>
    <t>45</t>
  </si>
  <si>
    <t>46</t>
  </si>
  <si>
    <t>47</t>
  </si>
  <si>
    <t>Сим-2мм</t>
  </si>
  <si>
    <t>Сим-2мм ГОСТ 30136-95</t>
  </si>
  <si>
    <t>48</t>
  </si>
  <si>
    <t>49</t>
  </si>
  <si>
    <r>
      <t xml:space="preserve">Проволока-катанка </t>
    </r>
    <r>
      <rPr>
        <sz val="11"/>
        <rFont val="Calibri"/>
        <family val="2"/>
        <scheme val="minor"/>
      </rPr>
      <t>Ø</t>
    </r>
    <r>
      <rPr>
        <sz val="11"/>
        <rFont val="Times New Roman"/>
        <family val="1"/>
        <charset val="204"/>
      </rPr>
      <t xml:space="preserve"> 6</t>
    </r>
  </si>
  <si>
    <t>ГОСТ 30136-95</t>
  </si>
  <si>
    <t>50</t>
  </si>
  <si>
    <t>Корхона худудларини урашда девор кутариш учун</t>
  </si>
  <si>
    <t>51</t>
  </si>
  <si>
    <t>Керн саклаш омбори поли ва корхона худудларини урашда пойдевор куйиш учун</t>
  </si>
  <si>
    <t>52</t>
  </si>
  <si>
    <t>53</t>
  </si>
  <si>
    <t>54</t>
  </si>
  <si>
    <t>Труба пластиковые ПВХ ГВС  Ø 25</t>
  </si>
  <si>
    <t>ГОСТ 32415-2013</t>
  </si>
  <si>
    <t>п/м</t>
  </si>
  <si>
    <t>55</t>
  </si>
  <si>
    <t>Труба пластиковые ПВХ  ХВС Ø 50</t>
  </si>
  <si>
    <t>ГОСТ  32415-2013</t>
  </si>
  <si>
    <t>56</t>
  </si>
  <si>
    <t>Муфты соединителные для труб из ПВХ 25</t>
  </si>
  <si>
    <t xml:space="preserve">ГОСТ 32414-2013 </t>
  </si>
  <si>
    <t>57</t>
  </si>
  <si>
    <t>Муфты соединителные для труб из ПВХ 50</t>
  </si>
  <si>
    <t>58</t>
  </si>
  <si>
    <t>59</t>
  </si>
  <si>
    <t>Уголок сталь 50х50х5мм</t>
  </si>
  <si>
    <t>ГОСТ  8509-93</t>
  </si>
  <si>
    <t>60</t>
  </si>
  <si>
    <t>61</t>
  </si>
  <si>
    <t>Болгарка тоши d-230</t>
  </si>
  <si>
    <t>62</t>
  </si>
  <si>
    <t>Муфта разъемная 20 - 1/2" НР, полипропиленовая
(американка для ПВХ труб 20*15)</t>
  </si>
  <si>
    <t>Артикул: 026021102</t>
  </si>
  <si>
    <t>63</t>
  </si>
  <si>
    <t>Муфта разъемная 50 - 1 1/2" НР, полипропиленовая (Американка для ПВХ труб 50*32)</t>
  </si>
  <si>
    <t xml:space="preserve">Артикул: 015020911
</t>
  </si>
  <si>
    <t>64</t>
  </si>
  <si>
    <t xml:space="preserve">Арматура  д-12мм </t>
  </si>
  <si>
    <t xml:space="preserve">ГОСТ 5781-82 </t>
  </si>
  <si>
    <t>65</t>
  </si>
  <si>
    <t>Арматура стальная А4 (А600) 14 мм 80С ГОСТ 5781-82</t>
  </si>
  <si>
    <t>Гост: ГОСТ 5781-82
Марка: 80С ГОСТ 5781-82</t>
  </si>
  <si>
    <t>66</t>
  </si>
  <si>
    <t xml:space="preserve">Арматура  д-18мм </t>
  </si>
  <si>
    <t>67</t>
  </si>
  <si>
    <t xml:space="preserve">Арматура  д-20мм </t>
  </si>
  <si>
    <t>68</t>
  </si>
  <si>
    <t>Базалтовое волокно</t>
  </si>
  <si>
    <t>ГОСТ Р 53237-2008</t>
  </si>
  <si>
    <t>69</t>
  </si>
  <si>
    <t xml:space="preserve">Воронка водосточный из сталиотсинкованный толщина  0,4 мм  </t>
  </si>
  <si>
    <t>ГОСТ 7623-75</t>
  </si>
  <si>
    <t>70</t>
  </si>
  <si>
    <t>Гипсокартон стеновой 2,5х1,2 толщина: 12.5 мм</t>
  </si>
  <si>
    <t xml:space="preserve">ГОСТ 6266-97 </t>
  </si>
  <si>
    <t>71</t>
  </si>
  <si>
    <t>Гипсокартон потолочный 2,5х1,2 толщина: 9.5 мм</t>
  </si>
  <si>
    <t>72</t>
  </si>
  <si>
    <t>Гофрошланг ПВХ (гофра для кабеля) 20мм</t>
  </si>
  <si>
    <t>ГОСТ 5398-76</t>
  </si>
  <si>
    <t>73</t>
  </si>
  <si>
    <t>Гофрированный шланг</t>
  </si>
  <si>
    <t>Ø30мм</t>
  </si>
  <si>
    <t>74</t>
  </si>
  <si>
    <t>Двери блоки металлические</t>
  </si>
  <si>
    <t>ГОСТ 31173-2016</t>
  </si>
  <si>
    <t>Биринчи бўлим хонаси ва архив хоналари учун</t>
  </si>
  <si>
    <t>75</t>
  </si>
  <si>
    <t>Диск отрезной д180/2,5 мм</t>
  </si>
  <si>
    <t xml:space="preserve">ГОСТ 21963-2002 </t>
  </si>
  <si>
    <t>76</t>
  </si>
  <si>
    <t xml:space="preserve">Жлоб водосточный из отсинкованный стали толщина 0,4 мм (окрашенные, свет зеленый) </t>
  </si>
  <si>
    <t xml:space="preserve">ГОСТ 24105 И ГОСТ 32794 </t>
  </si>
  <si>
    <t>Бино иншоотларнинг том қисмини таъмирлаш учун</t>
  </si>
  <si>
    <t>77</t>
  </si>
  <si>
    <t>Канализатсионные труба ПВХ. Ø 100 Толщина стенки 3,2 мм</t>
  </si>
  <si>
    <t>ГОСТ 22689.2-89</t>
  </si>
  <si>
    <t>78</t>
  </si>
  <si>
    <t>Кафел для душа 30*45см</t>
  </si>
  <si>
    <t>ГОСТ 13996</t>
  </si>
  <si>
    <t>79</t>
  </si>
  <si>
    <t>Кафелный клей</t>
  </si>
  <si>
    <t>ГОСТ 56387-2015</t>
  </si>
  <si>
    <t>80</t>
  </si>
  <si>
    <t>Квадратный профил 60х60х3 мм</t>
  </si>
  <si>
    <t>ГОСТ 30245-2003</t>
  </si>
  <si>
    <t>Навеслар қурилиши ва стеллажлари хамда айвонлар учун</t>
  </si>
  <si>
    <t>81</t>
  </si>
  <si>
    <t>Квадратный профил 100х100х5 мм</t>
  </si>
  <si>
    <t>ГОСТ 8639-82.</t>
  </si>
  <si>
    <t>82</t>
  </si>
  <si>
    <t>Квадратный профил 40х40х2 мм</t>
  </si>
  <si>
    <t>83</t>
  </si>
  <si>
    <t>Квадратный профил 100х50х2 мм</t>
  </si>
  <si>
    <t>ГОСТ 30245-2004</t>
  </si>
  <si>
    <t>84</t>
  </si>
  <si>
    <t>Квадратный профил 25х25х2 мм</t>
  </si>
  <si>
    <t>85</t>
  </si>
  <si>
    <t>Профиль  60х27</t>
  </si>
  <si>
    <t>Профиль 60х27 ГОСТ 14918-2020</t>
  </si>
  <si>
    <t>86</t>
  </si>
  <si>
    <t>Керамические раковины для ванной</t>
  </si>
  <si>
    <t xml:space="preserve">ГОСТ 23695-94 </t>
  </si>
  <si>
    <t>Ювиниш хонасига</t>
  </si>
  <si>
    <t>87</t>
  </si>
  <si>
    <t xml:space="preserve">Конек угол для кровелных крыш из  отсинкованный стали, толщина 0,4мм (окрашенные, свет зеленый) </t>
  </si>
  <si>
    <t>Артикул:13129</t>
  </si>
  <si>
    <t>88</t>
  </si>
  <si>
    <t>Кран полипропиленовый 40 мм предназначен для полного перекрытия или частичного управления потока транспортируемой воды в системах водоснабжения и отопления. Кран является универсальным фитингом, который может быть использован в системах с любым видом полипропиленовых труб, будь то армированные или не армированные. Артикул P-0576781</t>
  </si>
  <si>
    <t>89</t>
  </si>
  <si>
    <t>Кран шаровой полипропиленовый 32 мм для Отопления ГВС KAS UGL 25*1/2 Артикул P-0576779. для горячей воды</t>
  </si>
  <si>
    <t>90</t>
  </si>
  <si>
    <t>Кран шаровой полипропиленовый 25 мм для Отопления ГВС KAS UGL 25*1/2 Артикул P-0576779. для горячей воды</t>
  </si>
  <si>
    <t>91</t>
  </si>
  <si>
    <t>Кран шаровой полипропиленовый 20 мм для Отопления ГВС KAS UGL 25*1/2 Артикул P-0576779. для горячей воды</t>
  </si>
  <si>
    <t>92</t>
  </si>
  <si>
    <t>Полиэтиленовоя труба  Ø32</t>
  </si>
  <si>
    <t>93</t>
  </si>
  <si>
    <t>Кондиционер Артел ART-9 HS</t>
  </si>
  <si>
    <t>ГОСТ  202248</t>
  </si>
  <si>
    <t>Мурунтаудаги ёш мутахассислар ётоқхона биноси учун</t>
  </si>
  <si>
    <t>94</t>
  </si>
  <si>
    <t xml:space="preserve">Кронштейн желоба из отсинкованный стали толщина 3 мм (окрашенные, свет зеленый) </t>
  </si>
  <si>
    <t>ГОСТ  Р 59647-2021</t>
  </si>
  <si>
    <t>95</t>
  </si>
  <si>
    <t>Ламинат</t>
  </si>
  <si>
    <t xml:space="preserve">ГОСТ 32304-2013 </t>
  </si>
  <si>
    <t>96</t>
  </si>
  <si>
    <t>Плиты древесноволокнистые (ДВП)1,70м Х 2,50м</t>
  </si>
  <si>
    <t xml:space="preserve">ГОСТ 4598-86 </t>
  </si>
  <si>
    <t>97</t>
  </si>
  <si>
    <t>Пластик потолочный</t>
  </si>
  <si>
    <t>ГОСТ 19111</t>
  </si>
  <si>
    <t>98</t>
  </si>
  <si>
    <t>Плинтусы для полов из пластиката</t>
  </si>
  <si>
    <t>ГОСТ 19111-2001</t>
  </si>
  <si>
    <t>99</t>
  </si>
  <si>
    <t>Подоконники пластиковые</t>
  </si>
  <si>
    <t xml:space="preserve">ГОСТ 26602.1-99. </t>
  </si>
  <si>
    <t>100</t>
  </si>
  <si>
    <t>Профил для гипсокартона 60х27 толщина: 0,45 мм</t>
  </si>
  <si>
    <t xml:space="preserve">ГОСТ 14918-80 </t>
  </si>
  <si>
    <t>101</t>
  </si>
  <si>
    <t>Розетка двойная внутренный 16А</t>
  </si>
  <si>
    <t>ГОСТ Р 51322.2.6-99</t>
  </si>
  <si>
    <t>102</t>
  </si>
  <si>
    <t>Сифон для раковины</t>
  </si>
  <si>
    <t xml:space="preserve">ГОСТ 23289-94 </t>
  </si>
  <si>
    <t>103</t>
  </si>
  <si>
    <t>Смесители для раковин</t>
  </si>
  <si>
    <t xml:space="preserve">ГОСТ 25809-96 </t>
  </si>
  <si>
    <t>104</t>
  </si>
  <si>
    <t>Смесители для душа</t>
  </si>
  <si>
    <t>105</t>
  </si>
  <si>
    <t>Сетка рябитса</t>
  </si>
  <si>
    <t xml:space="preserve">ГОСТ 5336-80 </t>
  </si>
  <si>
    <t>106</t>
  </si>
  <si>
    <t>Трап для канализатсии ПВХ 100</t>
  </si>
  <si>
    <t>ГОСТ 1811-2019</t>
  </si>
  <si>
    <t>107</t>
  </si>
  <si>
    <t>108</t>
  </si>
  <si>
    <t>Тройник для трубы ПВХ 25</t>
  </si>
  <si>
    <t>109</t>
  </si>
  <si>
    <t xml:space="preserve">Труба водосточная из отсинкованный стали толщина 0,4 мм (окрашенные, свет зеленый) </t>
  </si>
  <si>
    <t>ГОСТ  32413-2013</t>
  </si>
  <si>
    <t>110</t>
  </si>
  <si>
    <t xml:space="preserve">Швеллер 8П стальной горячекатаный  </t>
  </si>
  <si>
    <t>ГОСТ 8240-97</t>
  </si>
  <si>
    <t>111</t>
  </si>
  <si>
    <t>Ёмкост ПВХ 3000 литр</t>
  </si>
  <si>
    <t>ГОСТ Р 55072-2012</t>
  </si>
  <si>
    <t>Дала лагерлари учун (ичимлик суви)</t>
  </si>
  <si>
    <t>112</t>
  </si>
  <si>
    <t>Ёмкост ПВХ 2000 литр</t>
  </si>
  <si>
    <t>ГОСТ Р 55072-2013</t>
  </si>
  <si>
    <t>113</t>
  </si>
  <si>
    <t xml:space="preserve">Компрессор воздушный </t>
  </si>
  <si>
    <t>ГОСТ 20073-81</t>
  </si>
  <si>
    <t>Охакларни сепиш учун</t>
  </si>
  <si>
    <t>114</t>
  </si>
  <si>
    <t xml:space="preserve">Швейная машина </t>
  </si>
  <si>
    <t>ГОСТ 19930-91</t>
  </si>
  <si>
    <t>115</t>
  </si>
  <si>
    <t xml:space="preserve">Материал бяз суровая </t>
  </si>
  <si>
    <t>ГОСТ 16264,3-85</t>
  </si>
  <si>
    <t>т.п/м</t>
  </si>
  <si>
    <t>116</t>
  </si>
  <si>
    <t xml:space="preserve">Нитки для шитья и штоки 20/3,  цвет -белий </t>
  </si>
  <si>
    <t>ГОСТ 30226-93</t>
  </si>
  <si>
    <t>117</t>
  </si>
  <si>
    <t xml:space="preserve">Лапата совковая </t>
  </si>
  <si>
    <t>ГОСТ 19596-87</t>
  </si>
  <si>
    <t>118</t>
  </si>
  <si>
    <t xml:space="preserve">Лапата штыковая </t>
  </si>
  <si>
    <t>119</t>
  </si>
  <si>
    <t xml:space="preserve">Лес кругляк </t>
  </si>
  <si>
    <t xml:space="preserve"> ГОСТ 9463-2016 L-6 m, ø 22-30(Деревянные столбы)  Для воздушных линий электропередач </t>
  </si>
  <si>
    <t>120</t>
  </si>
  <si>
    <t>Кистичка (4-6-8см)</t>
  </si>
  <si>
    <t>ГОСТ 10597-87</t>
  </si>
  <si>
    <t>121</t>
  </si>
  <si>
    <t>Валики малярные</t>
  </si>
  <si>
    <t>ГОСТ 10831-87</t>
  </si>
  <si>
    <t>122</t>
  </si>
  <si>
    <t>Разбавитель</t>
  </si>
  <si>
    <t>ГОСТ 31089-2003</t>
  </si>
  <si>
    <t>123</t>
  </si>
  <si>
    <t xml:space="preserve">Фанера </t>
  </si>
  <si>
    <t>4мм</t>
  </si>
  <si>
    <t>Керн яшиклари учун</t>
  </si>
  <si>
    <t>124</t>
  </si>
  <si>
    <t>3мм</t>
  </si>
  <si>
    <t>125</t>
  </si>
  <si>
    <t xml:space="preserve">Лента стальная </t>
  </si>
  <si>
    <t>16мм х 0,2мм</t>
  </si>
  <si>
    <t>126</t>
  </si>
  <si>
    <t>Круг отрезной</t>
  </si>
  <si>
    <t xml:space="preserve"> GREATFLEX, 180х1,6мм</t>
  </si>
  <si>
    <t>127</t>
  </si>
  <si>
    <t>Набор ключей</t>
  </si>
  <si>
    <t>Набор из 140 элементов</t>
  </si>
  <si>
    <t>Тошкент МГҚЭсининг эхтиёжи учун</t>
  </si>
  <si>
    <t>128</t>
  </si>
  <si>
    <t>сверло 4-30мм</t>
  </si>
  <si>
    <t>По дереву размеры 4-30мм</t>
  </si>
  <si>
    <t>129</t>
  </si>
  <si>
    <t xml:space="preserve">Пильный диск </t>
  </si>
  <si>
    <t>230х3х30 Z=48 Helle</t>
  </si>
  <si>
    <t>Тахта кесувчи станоклар учун</t>
  </si>
  <si>
    <t>130</t>
  </si>
  <si>
    <t>Пильный диск 180 х3 мм</t>
  </si>
  <si>
    <t>180 х3 мм</t>
  </si>
  <si>
    <t>131</t>
  </si>
  <si>
    <t>д-500мм</t>
  </si>
  <si>
    <t>132</t>
  </si>
  <si>
    <t>д-400мм</t>
  </si>
  <si>
    <t>133</t>
  </si>
  <si>
    <t>д-350мм</t>
  </si>
  <si>
    <t>134</t>
  </si>
  <si>
    <t xml:space="preserve">Дисковая пила </t>
  </si>
  <si>
    <t>д180</t>
  </si>
  <si>
    <t>135</t>
  </si>
  <si>
    <t>д230</t>
  </si>
  <si>
    <t>136</t>
  </si>
  <si>
    <t>Розетка 2-х местная для открытой проводке</t>
  </si>
  <si>
    <t>2-х местная для открытой проводке</t>
  </si>
  <si>
    <t>137</t>
  </si>
  <si>
    <t>Прожектор светодиодный 150Вт 220 В</t>
  </si>
  <si>
    <t>светодиодный 150Вт 220 В</t>
  </si>
  <si>
    <t>138</t>
  </si>
  <si>
    <t>Светильник LED-150W</t>
  </si>
  <si>
    <t>LED-150W</t>
  </si>
  <si>
    <t>139</t>
  </si>
  <si>
    <t xml:space="preserve">Ремень клиновый профиль </t>
  </si>
  <si>
    <t>.A 1500мм</t>
  </si>
  <si>
    <t>140</t>
  </si>
  <si>
    <t>Ремень клиновый пр.</t>
  </si>
  <si>
    <t>B 1700мм</t>
  </si>
  <si>
    <t>141</t>
  </si>
  <si>
    <t>В 1350мм</t>
  </si>
  <si>
    <t>142</t>
  </si>
  <si>
    <t>А 1200мм</t>
  </si>
  <si>
    <t>143</t>
  </si>
  <si>
    <t>А 1400 пр.А</t>
  </si>
  <si>
    <t>144</t>
  </si>
  <si>
    <t>А 1600мм</t>
  </si>
  <si>
    <t>145</t>
  </si>
  <si>
    <t>Профнастил, полимерный ГОСТ 24045-94</t>
  </si>
  <si>
    <t>Длина: 13 м, Толщина: 0,7 мм, Ширина сечения=1м, Цвет:   синий</t>
  </si>
  <si>
    <t>146</t>
  </si>
  <si>
    <t>Сетка арматурная 100х100х4 мм </t>
  </si>
  <si>
    <t>Стандарт/ГОСТ 23279-2012/Диаметр
4 мм/Материал стальная/Назначение
строительная</t>
  </si>
  <si>
    <t>147</t>
  </si>
  <si>
    <t>Бетон M-300 B 30 F200 на песчанике</t>
  </si>
  <si>
    <t>Марка М-300.Класс В 30.
Водонепроницаемость W8/Морозостойкость F200.
Наполнитель М 1000 фр.5/20 F200.</t>
  </si>
  <si>
    <t>148</t>
  </si>
  <si>
    <t>Болгарка 180</t>
  </si>
  <si>
    <t>Углошлифовальная машина Bosch GWS 1000</t>
  </si>
  <si>
    <t>149</t>
  </si>
  <si>
    <t>Перфоратор Makita HR2470 </t>
  </si>
  <si>
    <t>Перфоратор MAKITA HR2470 780W SDS-Plus</t>
  </si>
  <si>
    <t>150</t>
  </si>
  <si>
    <t xml:space="preserve">Миксер </t>
  </si>
  <si>
    <t>Миксер SGS 1600 Вт </t>
  </si>
  <si>
    <t>151</t>
  </si>
  <si>
    <t xml:space="preserve">Лазерный уровень </t>
  </si>
  <si>
    <t>Лазерный нивелир Bosch GCL 2-50</t>
  </si>
  <si>
    <t>152</t>
  </si>
  <si>
    <t>Шлифовальная шкурка</t>
  </si>
  <si>
    <t>Шлифовальная шкурка на тканевой основе 0,5</t>
  </si>
  <si>
    <t xml:space="preserve">метр </t>
  </si>
  <si>
    <t>153</t>
  </si>
  <si>
    <t xml:space="preserve">Удлинитель на катушке </t>
  </si>
  <si>
    <t>Garant  50 метров; 4 розетки</t>
  </si>
  <si>
    <t>154</t>
  </si>
  <si>
    <t>Грунтовка для стен</t>
  </si>
  <si>
    <t>155</t>
  </si>
  <si>
    <t>Электрическая  пила  "Парма" 230 д</t>
  </si>
  <si>
    <t xml:space="preserve">диаметр диска: 185 мм
посадочный диаметр: 20 мм
</t>
  </si>
  <si>
    <t>Тахталарни кесиш учун</t>
  </si>
  <si>
    <t>156</t>
  </si>
  <si>
    <t>Электрическая  пила  "Парма" 180 д</t>
  </si>
  <si>
    <t xml:space="preserve">диаметр диска: 230 мм
посадочный диаметр: 20 мм
</t>
  </si>
  <si>
    <t>157</t>
  </si>
  <si>
    <t>Дрель Bosch GSB 13 RE (0.601.217.100)</t>
  </si>
  <si>
    <t xml:space="preserve">Номинальная потребляемая мощность: 600 Вт 
</t>
  </si>
  <si>
    <t>158</t>
  </si>
  <si>
    <t>Электрическая цепная пила  С4406</t>
  </si>
  <si>
    <t>Подключение к сети 220в\50гц Длина шины 16  Скорость цепи 390 м/мин</t>
  </si>
  <si>
    <t>Тошкент МГҚЭсидаги ободонлаштириш ишлари ҳамда бошқа ишлар учун</t>
  </si>
  <si>
    <t>159</t>
  </si>
  <si>
    <t>Алебастр (25кг)</t>
  </si>
  <si>
    <t>Алебастр (строительный гипс)</t>
  </si>
  <si>
    <t>мешок</t>
  </si>
  <si>
    <t>160</t>
  </si>
  <si>
    <t>Бетон контакт</t>
  </si>
  <si>
    <t>Грунтовка</t>
  </si>
  <si>
    <t>161</t>
  </si>
  <si>
    <t xml:space="preserve">Валик 25мм </t>
  </si>
  <si>
    <t xml:space="preserve">           Длина.мм250                  Материал шубки полиакрил </t>
  </si>
  <si>
    <t>162</t>
  </si>
  <si>
    <t>Железобетонная плита </t>
  </si>
  <si>
    <t>Длина             6000 мм
Ширина      1200 мм</t>
  </si>
  <si>
    <t>Тошкент МГҚЭси учун</t>
  </si>
  <si>
    <t>163</t>
  </si>
  <si>
    <t>Болта</t>
  </si>
  <si>
    <t>Болта ГОСТ 18578-89</t>
  </si>
  <si>
    <t>164</t>
  </si>
  <si>
    <t>Теша</t>
  </si>
  <si>
    <t>Теша ГОСТ 2310-77</t>
  </si>
  <si>
    <t>165</t>
  </si>
  <si>
    <t>Мих сугиргич</t>
  </si>
  <si>
    <t>Мих сугиргич ГОСТ 25706</t>
  </si>
  <si>
    <t>166</t>
  </si>
  <si>
    <t>Болга</t>
  </si>
  <si>
    <t>Болга ГОСТ 2310-77</t>
  </si>
  <si>
    <t>167</t>
  </si>
  <si>
    <t>Амбур</t>
  </si>
  <si>
    <t>Амбур ГОСТ 27894-95</t>
  </si>
  <si>
    <t>168</t>
  </si>
  <si>
    <t>Кул арра</t>
  </si>
  <si>
    <t>Кул арра ГОСТ 26215-84</t>
  </si>
  <si>
    <t>169</t>
  </si>
  <si>
    <t>Кетмон</t>
  </si>
  <si>
    <t>Кетмон ГОСТ 12085-88</t>
  </si>
  <si>
    <t>170</t>
  </si>
  <si>
    <t>Изол</t>
  </si>
  <si>
    <t>Изол ГОСТ 10923-93</t>
  </si>
  <si>
    <t>171</t>
  </si>
  <si>
    <t xml:space="preserve">Шиша </t>
  </si>
  <si>
    <t>Шиша ГОСТ 30674-99</t>
  </si>
  <si>
    <t>172</t>
  </si>
  <si>
    <t>Пол учун ламинатли коплама</t>
  </si>
  <si>
    <t>Пол учун ламинатли коплама ГОСТ 32304</t>
  </si>
  <si>
    <t>173</t>
  </si>
  <si>
    <t>Пардоз учун плитка</t>
  </si>
  <si>
    <t>Пардоз учун плитка ГОСТ 17608-2017</t>
  </si>
  <si>
    <t>174</t>
  </si>
  <si>
    <t>Стеклоткань</t>
  </si>
  <si>
    <t>Стеклоткань ГОСТ 19170-2001</t>
  </si>
  <si>
    <t>175</t>
  </si>
  <si>
    <t>Болгарка  средный  Crown</t>
  </si>
  <si>
    <t>Болгарка  Crown ГОСТ 7338-90</t>
  </si>
  <si>
    <t>дана</t>
  </si>
  <si>
    <t>176</t>
  </si>
  <si>
    <t>Шуруповерт</t>
  </si>
  <si>
    <t>Шуруповерт ГОСТ 50635-94</t>
  </si>
  <si>
    <t>177</t>
  </si>
  <si>
    <t>Диск для циркулярной</t>
  </si>
  <si>
    <t>Диск для циркулярной ГОСТ 9769-79</t>
  </si>
  <si>
    <t>Aристон 50 литр</t>
  </si>
  <si>
    <t>Aристон 50 литрли сув иситгичлари. ГОСТ 33869-2016</t>
  </si>
  <si>
    <t>Самарқанд МГҚЭ сининг ошхона ва ювиниш хоналаридаги сувни иситиш учун</t>
  </si>
  <si>
    <t>Aристон 100 литр</t>
  </si>
  <si>
    <t>Aристон 100 литрли сув иситгичлари. ГОСТ 33869-2016</t>
  </si>
  <si>
    <t>Душовой семистител</t>
  </si>
  <si>
    <t>Душовой семистител. ГОСТ 19681-94</t>
  </si>
  <si>
    <t>komplekt</t>
  </si>
  <si>
    <t>Қўл ювиш семестители</t>
  </si>
  <si>
    <t>1 талик қўл ювиш семистители (Смесители для раковин). ГОСТ 25809
2019</t>
  </si>
  <si>
    <t>Душовой паддон</t>
  </si>
  <si>
    <t>ГОСТ 23695-2016</t>
  </si>
  <si>
    <t>Электр плита</t>
  </si>
  <si>
    <t>Электроплиты. ГОСТ 14919-83</t>
  </si>
  <si>
    <t>Ошхона учун</t>
  </si>
  <si>
    <t>Кўмир ва ўтин печка</t>
  </si>
  <si>
    <t>Иситиш учун</t>
  </si>
  <si>
    <t>Керка</t>
  </si>
  <si>
    <t>Керка даста</t>
  </si>
  <si>
    <t>Пастелное белё</t>
  </si>
  <si>
    <t>Ётоқхона учун</t>
  </si>
  <si>
    <t>Чойнак 1 литрли</t>
  </si>
  <si>
    <t>Чойнак 5 литрли</t>
  </si>
  <si>
    <t>Қозон 10 литрли</t>
  </si>
  <si>
    <t>Коса</t>
  </si>
  <si>
    <t>Пиёла</t>
  </si>
  <si>
    <t>Қошиқ</t>
  </si>
  <si>
    <t>Товоқ</t>
  </si>
  <si>
    <t>Тарелка (хар хил)</t>
  </si>
  <si>
    <t>Кислород</t>
  </si>
  <si>
    <t>Кислород газообразный технический. ГОСТ 5583-78</t>
  </si>
  <si>
    <t>Карбид</t>
  </si>
  <si>
    <t>ГОСТ 1460-2013</t>
  </si>
  <si>
    <t>Кир ювиш кукуни (стиралный порошок автомат)</t>
  </si>
  <si>
    <t>Стиралный порошок автомат. ГОСТ 32479-2013</t>
  </si>
  <si>
    <t>Кийим ювиш учун\</t>
  </si>
  <si>
    <t>Пол ювиш латтаси</t>
  </si>
  <si>
    <t>Тозалаш ишлари учун</t>
  </si>
  <si>
    <t>Для полевых работ</t>
  </si>
  <si>
    <t>Геологический молоток</t>
  </si>
  <si>
    <t>для отбора образец</t>
  </si>
  <si>
    <t xml:space="preserve">для отбора бораздовых проб </t>
  </si>
  <si>
    <t>Автаномная электростанция (для Husqvarna K4000 Wet)</t>
  </si>
  <si>
    <t>Генератор 6кв</t>
  </si>
  <si>
    <t xml:space="preserve">для резник электрический </t>
  </si>
  <si>
    <t>Алмазный диск  350 мм
Толщина: 2 мм внут диаметр 60</t>
  </si>
  <si>
    <t>для взвешивание пробы</t>
  </si>
  <si>
    <t>Весы электронные (50кг)</t>
  </si>
  <si>
    <t>для маркшейдру</t>
  </si>
  <si>
    <t>Лупа геологическая. Увеличение - 20х.,  Диаметр линзы - 21 мм.
Оптика -  стекло.  Корпус  - металл.
Цвет -  хром, золото.</t>
  </si>
  <si>
    <t>оприделение состав породы</t>
  </si>
  <si>
    <t>Компас горно-геологический</t>
  </si>
  <si>
    <t>оприделение элемента залегание горных пород</t>
  </si>
  <si>
    <t>Рюгзак 60 л для полевых работ</t>
  </si>
  <si>
    <t>Рюгзак 60 л</t>
  </si>
  <si>
    <t>Классическая сумка геолога</t>
  </si>
  <si>
    <t>Объем- 7л., Размер,35х28х7см</t>
  </si>
  <si>
    <t>Мешок спальный</t>
  </si>
  <si>
    <t>Шахтерский фонарь светодиодный</t>
  </si>
  <si>
    <t>Рулетка геодезическая</t>
  </si>
  <si>
    <t>Рулетка геодезическая 100 м</t>
  </si>
  <si>
    <t>Аналитичеких исследование</t>
  </si>
  <si>
    <t>Констовары</t>
  </si>
  <si>
    <t>Бумага без покрития для ч/б струйной печати, 80 г/м.кв,  914мм х 50м, диаметр втулки 50,8мм.</t>
  </si>
  <si>
    <t>для 10 полевая эксп</t>
  </si>
  <si>
    <t>Папка 1 см</t>
  </si>
  <si>
    <t>Папка 2 см</t>
  </si>
  <si>
    <t>Папка 3 см</t>
  </si>
  <si>
    <t>Папка 3см</t>
  </si>
  <si>
    <t>Скорошиватель пуржинах 20 листов</t>
  </si>
  <si>
    <t>Скорошиватель зажимах 20 листов</t>
  </si>
  <si>
    <t>Линейка стальная 50 см</t>
  </si>
  <si>
    <t>Линейка стальная Maxwell 50 см, 1.2 мм арт. MAX.8108 ПВХ чехол</t>
  </si>
  <si>
    <t>Линейка стальная 30 см</t>
  </si>
  <si>
    <t>Линейка стальная Maxwell 30 см, 1.2 мм арт. MAX.8108 ПВХ чехол</t>
  </si>
  <si>
    <t xml:space="preserve">Транспортир </t>
  </si>
  <si>
    <t xml:space="preserve">Угломер-транспортир </t>
  </si>
  <si>
    <t>Угломер-транспортир 10-170 (200х400 мм) Альфа-НДТ (с калибровкой)</t>
  </si>
  <si>
    <t>Оргтехники</t>
  </si>
  <si>
    <t xml:space="preserve">Картридж для отработанных чернил Памперс для плоттера Canon TM-300 </t>
  </si>
  <si>
    <t>Цифровой фотоаппарат</t>
  </si>
  <si>
    <t>для фотографирование керна</t>
  </si>
  <si>
    <t>Ноутбук</t>
  </si>
  <si>
    <t>Ноутбук HP Pavilion Gaming 17-cd2081ur 17.3" FHD/ Core i7-12000/ 32GB/ 1000GB SSD NVME/ GeForce RTX 3050Ti 8GB/ WiFi/ BT/ DOS (638F9EA)</t>
  </si>
  <si>
    <t>для Геобанк</t>
  </si>
  <si>
    <t>Процессора: 11th Gen Intel(R) Core(TM) i7-11700 2.50GHz 
Опиративная памят: Kingston DDR4 64GB Fury Beast RGB (32GBx2) 3600MHz (KF436C18BBAK2/64)                        Видеокарта: NVIDIA GeForce RTX 3070  Монитор: HP M27fw FHD 27" (2H1A4AA)   Жёсткие диск: 2 ТБ</t>
  </si>
  <si>
    <t>Защищенный планшет</t>
  </si>
  <si>
    <t xml:space="preserve">ОС Windows 10 Home/Pro/IOT 
Процессор Intel®Kabylake-Y Core™ m3-7Y30
Память 16GB/ DDR3
Порты ввода-вывода 
USB 2.0*1;USB 3.0*1;RJ45*1;Micro HDMI slot *1;
Камера: 2.0MP Фронтальная камера
8.0MP Тыловая камера (USB)
Батарея: 7.4V/5000mAh ; 7.4V/6300mAh
Накопитель: 512GB M.2
Экран: 11.6" 1920*1080 IPS
Защищенность: Ip65 / MIL-STD-810G
Размеры/вес: 305x205x16.5мм/ 2936г
Сбор данных: 2D Сканер штрихкода; Датчик отпечатка пальцев
Рабочая температура -10 °C to 50 °C
Температура хранения 30 °C to 70 °C
Влажность: 5% - 95%
</t>
  </si>
  <si>
    <t>Epson L800</t>
  </si>
  <si>
    <t>Чернила для принте L800 (6 цветов)</t>
  </si>
  <si>
    <t>Пурпурный</t>
  </si>
  <si>
    <t>голубой</t>
  </si>
  <si>
    <t>светло-голубой</t>
  </si>
  <si>
    <t>желтый </t>
  </si>
  <si>
    <t>черный</t>
  </si>
  <si>
    <t>Внешний диск</t>
  </si>
  <si>
    <t>Батарейка для JPS</t>
  </si>
  <si>
    <t>Сервер</t>
  </si>
  <si>
    <t>мошност не менее 1500W</t>
  </si>
  <si>
    <t>сетовой камутатор</t>
  </si>
  <si>
    <t>24 портов со скоростью передачи данных не менее 1000 Mb/s</t>
  </si>
  <si>
    <t>Wi-Fi  рутер</t>
  </si>
  <si>
    <t>Tp-link</t>
  </si>
  <si>
    <t xml:space="preserve"> шт</t>
  </si>
  <si>
    <t>Кабел сетовой UTP5 4 пары</t>
  </si>
  <si>
    <t>катигория - 5. 4 пары</t>
  </si>
  <si>
    <t>сетовая разетка RJ-45</t>
  </si>
  <si>
    <t xml:space="preserve">разетка внешняя (накладная), 1 порт RJ-45 (8P8C), неэранированная, катигория 5е </t>
  </si>
  <si>
    <t xml:space="preserve">Кабел сетовой UTP5 камутационный шнур </t>
  </si>
  <si>
    <t xml:space="preserve">камутационный шнур (патч-корд) U/UTP 4-x камутационный шнур парный cat.5e </t>
  </si>
  <si>
    <t>Штатиф для фотоаппарат</t>
  </si>
  <si>
    <t>Програмный комплекс</t>
  </si>
  <si>
    <t>Geobank</t>
  </si>
  <si>
    <t>система управление база данных продукт Micromine</t>
  </si>
  <si>
    <t>Geobank mobile</t>
  </si>
  <si>
    <t>система вывода геологических данных продукт Micromine</t>
  </si>
  <si>
    <t>Паспорт скв</t>
  </si>
  <si>
    <t>Паспорт скважины 2 с USB ключ</t>
  </si>
  <si>
    <t>для подготовит паспорт скв</t>
  </si>
  <si>
    <t>Маркшейдрский</t>
  </si>
  <si>
    <t>Беспилотный комплекс БПЛА для аэротопосъемки и аэромагнитносьемки (ГЕОСКАН)</t>
  </si>
  <si>
    <t>Беспилотное воздушное судно (БВС) Геоскан 401 и ли анолог Лазерный сканер АГМ МС 1.1. с инерциальной системой IMU33 и GNSS UBLOX или аноалог</t>
  </si>
  <si>
    <t>Магнитометрический комплекс для Аэромагнитная съемка (ГЕОСКАН)</t>
  </si>
  <si>
    <t>Магнитометрический комплекс «Геоскан 401 Геофизика» Чувствительность 1 пТл/√Гц, Диапазон измерения - 20 000–100 000 нТл, Общая девиационная ошибка - &lt; 0,3 нТл, Частота измерений- 1000 Гц, Полоса пропускания петли обратной связи-30 Гц, Диапазон допустимых углов датчика- ± 45°, Диапазон рабочих температур- от – 20 до + 40 °С</t>
  </si>
  <si>
    <t>Люминаскоп (флуресцентных ламп)</t>
  </si>
  <si>
    <t>мини лампа UV4BG,1x365нм, 4 ватная, BLB-трупка</t>
  </si>
  <si>
    <t>для определения вольфрам Гиссар ЦГРЭ</t>
  </si>
  <si>
    <t>№п/п</t>
  </si>
  <si>
    <t>510-033/1</t>
  </si>
  <si>
    <t>510-033</t>
  </si>
  <si>
    <t>510-103/1</t>
  </si>
  <si>
    <t>510-103</t>
  </si>
  <si>
    <t>510-034/1</t>
  </si>
  <si>
    <t>510-034</t>
  </si>
  <si>
    <t>510-104/1</t>
  </si>
  <si>
    <t>510-104</t>
  </si>
  <si>
    <t>510-035/1</t>
  </si>
  <si>
    <t>510-035</t>
  </si>
  <si>
    <t>510-105/1</t>
  </si>
  <si>
    <t>510-105</t>
  </si>
  <si>
    <t>530-435</t>
  </si>
  <si>
    <t>530-445</t>
  </si>
  <si>
    <t>530-436</t>
  </si>
  <si>
    <t>530-446</t>
  </si>
  <si>
    <t>530-455</t>
  </si>
  <si>
    <t>530-456</t>
  </si>
  <si>
    <t>510-803</t>
  </si>
  <si>
    <t>510-353</t>
  </si>
  <si>
    <t>510-333</t>
  </si>
  <si>
    <t>510-273</t>
  </si>
  <si>
    <t>510-343</t>
  </si>
  <si>
    <t>510-313</t>
  </si>
  <si>
    <t>510-303</t>
  </si>
  <si>
    <t>510-263</t>
  </si>
  <si>
    <t>510-283</t>
  </si>
  <si>
    <t>510-293</t>
  </si>
  <si>
    <t>510-253</t>
  </si>
  <si>
    <t>510-243</t>
  </si>
  <si>
    <t>510-233</t>
  </si>
  <si>
    <t>510-203</t>
  </si>
  <si>
    <t>510-193</t>
  </si>
  <si>
    <t>510-183</t>
  </si>
  <si>
    <t>510-163</t>
  </si>
  <si>
    <t>510-173</t>
  </si>
  <si>
    <t>510-153</t>
  </si>
  <si>
    <t>510-143</t>
  </si>
  <si>
    <t>510-113</t>
  </si>
  <si>
    <t>510-093</t>
  </si>
  <si>
    <t>510-083</t>
  </si>
  <si>
    <t>510-073</t>
  </si>
  <si>
    <t>510-063</t>
  </si>
  <si>
    <t>510-053</t>
  </si>
  <si>
    <t>510-043</t>
  </si>
  <si>
    <t>510-804</t>
  </si>
  <si>
    <t>510-354</t>
  </si>
  <si>
    <t>510-334</t>
  </si>
  <si>
    <t>510-274</t>
  </si>
  <si>
    <t>510-344</t>
  </si>
  <si>
    <t>510-314</t>
  </si>
  <si>
    <t>510-304</t>
  </si>
  <si>
    <t>510-264</t>
  </si>
  <si>
    <t>510-284</t>
  </si>
  <si>
    <t>510-294</t>
  </si>
  <si>
    <t>510-254</t>
  </si>
  <si>
    <t>510-244</t>
  </si>
  <si>
    <t>510-234</t>
  </si>
  <si>
    <t>510-224</t>
  </si>
  <si>
    <t>510-214/1</t>
  </si>
  <si>
    <t>510-204</t>
  </si>
  <si>
    <t>510-194</t>
  </si>
  <si>
    <t>510-184</t>
  </si>
  <si>
    <t>510-164</t>
  </si>
  <si>
    <t>510-174</t>
  </si>
  <si>
    <t>510-154</t>
  </si>
  <si>
    <t>510-144</t>
  </si>
  <si>
    <t>510-094</t>
  </si>
  <si>
    <t>510-084</t>
  </si>
  <si>
    <t>510-074</t>
  </si>
  <si>
    <t>510-064</t>
  </si>
  <si>
    <t>510-054</t>
  </si>
  <si>
    <t>510-044</t>
  </si>
  <si>
    <t>510-024</t>
  </si>
  <si>
    <t>510-392</t>
  </si>
  <si>
    <t>510-372</t>
  </si>
  <si>
    <t>510-362</t>
  </si>
  <si>
    <t>510-382</t>
  </si>
  <si>
    <t>510-322</t>
  </si>
  <si>
    <t>510-442</t>
  </si>
  <si>
    <t>510-132</t>
  </si>
  <si>
    <t>510-452</t>
  </si>
  <si>
    <t>510-502</t>
  </si>
  <si>
    <t>510-463</t>
  </si>
  <si>
    <t>510-473</t>
  </si>
  <si>
    <t>510-483</t>
  </si>
  <si>
    <t>510-714</t>
  </si>
  <si>
    <t>510-724</t>
  </si>
  <si>
    <t>510-704/41</t>
  </si>
  <si>
    <t>210-354</t>
  </si>
  <si>
    <t>210-364/2</t>
  </si>
  <si>
    <t>510-725</t>
  </si>
  <si>
    <t>510-705/41</t>
  </si>
  <si>
    <t>210-374/2</t>
  </si>
  <si>
    <t>510-895/1</t>
  </si>
  <si>
    <t>510-065</t>
  </si>
  <si>
    <t>510-055</t>
  </si>
  <si>
    <t>510-693</t>
  </si>
  <si>
    <t>510-013/1</t>
  </si>
  <si>
    <t>510-694</t>
  </si>
  <si>
    <t>510-014/1</t>
  </si>
  <si>
    <t>520-903</t>
  </si>
  <si>
    <t>520-323</t>
  </si>
  <si>
    <t>520-332</t>
  </si>
  <si>
    <t>520-312</t>
  </si>
  <si>
    <t>520-303</t>
  </si>
  <si>
    <t>520-293</t>
  </si>
  <si>
    <t>520-283</t>
  </si>
  <si>
    <t>520-273</t>
  </si>
  <si>
    <t>520-253</t>
  </si>
  <si>
    <t>520-262</t>
  </si>
  <si>
    <t>520-172</t>
  </si>
  <si>
    <t>520-343</t>
  </si>
  <si>
    <t>520-243</t>
  </si>
  <si>
    <t>520-233</t>
  </si>
  <si>
    <t>520-223</t>
  </si>
  <si>
    <t>520-213</t>
  </si>
  <si>
    <t>520-203</t>
  </si>
  <si>
    <t>520-193</t>
  </si>
  <si>
    <t>520-183</t>
  </si>
  <si>
    <t>520-103</t>
  </si>
  <si>
    <t>520-113</t>
  </si>
  <si>
    <t>520-163</t>
  </si>
  <si>
    <t>520-123</t>
  </si>
  <si>
    <t>520-143</t>
  </si>
  <si>
    <t>520-133</t>
  </si>
  <si>
    <t>520-144</t>
  </si>
  <si>
    <t>520-154</t>
  </si>
  <si>
    <t>520-145</t>
  </si>
  <si>
    <t>520-155</t>
  </si>
  <si>
    <t>520-913</t>
  </si>
  <si>
    <t>520-403/1</t>
  </si>
  <si>
    <t>520-403/2</t>
  </si>
  <si>
    <t>520-403/3</t>
  </si>
  <si>
    <t>520-403/4</t>
  </si>
  <si>
    <t>520-403/5</t>
  </si>
  <si>
    <t>520-403/6</t>
  </si>
  <si>
    <t>520-413</t>
  </si>
  <si>
    <t>520-423</t>
  </si>
  <si>
    <t>520-442</t>
  </si>
  <si>
    <t>510-683</t>
  </si>
  <si>
    <t>510-682/4</t>
  </si>
  <si>
    <t>213-100</t>
  </si>
  <si>
    <t>213-103</t>
  </si>
  <si>
    <t>213-104</t>
  </si>
  <si>
    <t>213-105</t>
  </si>
  <si>
    <t>213-108</t>
  </si>
  <si>
    <t>213-109</t>
  </si>
  <si>
    <t>213-107</t>
  </si>
  <si>
    <t>213-112</t>
  </si>
  <si>
    <t>213-200</t>
  </si>
  <si>
    <t>213-202</t>
  </si>
  <si>
    <t>213-203</t>
  </si>
  <si>
    <t>213-201</t>
  </si>
  <si>
    <t>213-214/1</t>
  </si>
  <si>
    <t>213-214</t>
  </si>
  <si>
    <t>213-204</t>
  </si>
  <si>
    <t>213-205</t>
  </si>
  <si>
    <t>213-206</t>
  </si>
  <si>
    <t>213-213</t>
  </si>
  <si>
    <t>213-212</t>
  </si>
  <si>
    <t>213-207</t>
  </si>
  <si>
    <t>213-209</t>
  </si>
  <si>
    <t>213-211</t>
  </si>
  <si>
    <t>213-208</t>
  </si>
  <si>
    <t>213-210</t>
  </si>
  <si>
    <t>213-127</t>
  </si>
  <si>
    <t>213-128</t>
  </si>
  <si>
    <t>213-225</t>
  </si>
  <si>
    <t>213-226</t>
  </si>
  <si>
    <t>213-227</t>
  </si>
  <si>
    <t>219-0560</t>
  </si>
  <si>
    <t>219-0740</t>
  </si>
  <si>
    <t>219-0700</t>
  </si>
  <si>
    <t>219-0935</t>
  </si>
  <si>
    <t>219-0890</t>
  </si>
  <si>
    <t>219-0966</t>
  </si>
  <si>
    <t>219-1210</t>
  </si>
  <si>
    <t>219-1150</t>
  </si>
  <si>
    <t>212-100</t>
  </si>
  <si>
    <t>212-123</t>
  </si>
  <si>
    <t>212-124</t>
  </si>
  <si>
    <t>212-125</t>
  </si>
  <si>
    <t>216-413</t>
  </si>
  <si>
    <t>216-414</t>
  </si>
  <si>
    <t>216-415</t>
  </si>
  <si>
    <t>216-204</t>
  </si>
  <si>
    <t>216-203</t>
  </si>
  <si>
    <t>216-223</t>
  </si>
  <si>
    <t>216-224</t>
  </si>
  <si>
    <t>Жесткий ключ RIDGID 18*</t>
  </si>
  <si>
    <t>219-402</t>
  </si>
  <si>
    <t>Верхний зажим для 18* дюймового ключа</t>
  </si>
  <si>
    <t>219-402S</t>
  </si>
  <si>
    <t>Нижний зажим для 18* дюймового ключа</t>
  </si>
  <si>
    <t>219-402I</t>
  </si>
  <si>
    <t>Жесткий ключ RIDGID 24*</t>
  </si>
  <si>
    <t>219-404</t>
  </si>
  <si>
    <t>Верхний зажим для 24* дюймового ключа</t>
  </si>
  <si>
    <t>219-404S</t>
  </si>
  <si>
    <t>Нижний зажим для 24* дюймового ключа</t>
  </si>
  <si>
    <t>219-404I</t>
  </si>
  <si>
    <t>Жесткий ключ RIDGID 36*</t>
  </si>
  <si>
    <t>Верхний зажим для 36* дюймового ключа</t>
  </si>
  <si>
    <t>Нижний зажим для 36* дюймового ключа</t>
  </si>
  <si>
    <t>ФИЛЬТРЫ</t>
  </si>
  <si>
    <t>Масляный фильтр Каптивы</t>
  </si>
  <si>
    <t>Топливный фильтр Каптивы</t>
  </si>
  <si>
    <t>Воздушный фильтр Каптивы</t>
  </si>
  <si>
    <t>МL1155</t>
  </si>
  <si>
    <t>Масляный фильтр Нивы</t>
  </si>
  <si>
    <t>FG702</t>
  </si>
  <si>
    <t>Топливный фильтр Нивы</t>
  </si>
  <si>
    <t>C22117</t>
  </si>
  <si>
    <t>Воздушный фильтр Нивы</t>
  </si>
  <si>
    <t>Масляный фильтр Кобальта</t>
  </si>
  <si>
    <t>96335719 или GB-3198</t>
  </si>
  <si>
    <t>Топливный фильтр Кобальта</t>
  </si>
  <si>
    <t>LA-1903</t>
  </si>
  <si>
    <t>Воздушный фильтр Кобальта</t>
  </si>
  <si>
    <t>Масляный фильтр погрузчика CPC D30</t>
  </si>
  <si>
    <t>A22A220701</t>
  </si>
  <si>
    <t>Топливный фильтр погрузчика CPC D30</t>
  </si>
  <si>
    <t>N150-311000-000</t>
  </si>
  <si>
    <t>Воздушный фильтр погрузчика CPC D30</t>
  </si>
  <si>
    <t>84228488 или LF17535</t>
  </si>
  <si>
    <t>Масляный фильтр автогрейдера GR-180, экскаватор New holland B90</t>
  </si>
  <si>
    <t>D638-002-903+A или P 55-7440</t>
  </si>
  <si>
    <t>Топливный фильтр автогрейдера GR-180</t>
  </si>
  <si>
    <t>800022297+02</t>
  </si>
  <si>
    <t>6114 GR180</t>
  </si>
  <si>
    <t>Воздушный фильтр автогрейдера GR-180</t>
  </si>
  <si>
    <t>5-87615000-0 или 8981650710</t>
  </si>
  <si>
    <t>Масляный фильтр Исузу Д-макс</t>
  </si>
  <si>
    <t>ISUZU CE 1398 M или 8981596930</t>
  </si>
  <si>
    <t>Топливный фильтр Исузу Д-макс</t>
  </si>
  <si>
    <t>8981402650 или 5876150010</t>
  </si>
  <si>
    <t>Воздушный фильтр Исузу Д-макс</t>
  </si>
  <si>
    <t>ISUZU CS 0063 или 1876100640</t>
  </si>
  <si>
    <t>Масляный фильтр Исузу FVR33</t>
  </si>
  <si>
    <t>ISUZU CE 0312 M или 8980924811</t>
  </si>
  <si>
    <t>Топливный фильтр Исузу FVR33</t>
  </si>
  <si>
    <t>8975425400 или 1876100934</t>
  </si>
  <si>
    <t>Воздушный фильтр Исузу FVR33</t>
  </si>
  <si>
    <t>ISUZU CS 1510 или 8970967770</t>
  </si>
  <si>
    <t>Масляный фильтр Исузу HC40</t>
  </si>
  <si>
    <t>ISUZU CS 0064 M или 8971725491</t>
  </si>
  <si>
    <t>Топливный фильтр Исузу HC40</t>
  </si>
  <si>
    <t>8970622940 или 5876100201</t>
  </si>
  <si>
    <t>Воздушный фильтр Исузу HC40</t>
  </si>
  <si>
    <t>Масляный фильтр Исузу HD50</t>
  </si>
  <si>
    <t>Топливный фильтр Исузу HD50</t>
  </si>
  <si>
    <t>Воздушный фильтр Исузу HD50</t>
  </si>
  <si>
    <t>Масляный фильтр Исузу NP26</t>
  </si>
  <si>
    <t>Топливный фильтр Исузу NP26</t>
  </si>
  <si>
    <t>Воздушный фильтр Исузу NP26</t>
  </si>
  <si>
    <t>Масляный фильтр Исузу NP37</t>
  </si>
  <si>
    <t>Топливный фильтр Исузу NP37</t>
  </si>
  <si>
    <t>Воздушный фильтр Исузу NP37</t>
  </si>
  <si>
    <t>Масляный фильтр Исузу NQR71</t>
  </si>
  <si>
    <t>Топливный фильтр Исузу NQR71</t>
  </si>
  <si>
    <t>Воздушный фильтр Исузу NQR71</t>
  </si>
  <si>
    <t>LF16046 или A0001802909</t>
  </si>
  <si>
    <t>Масляный фильтр трактора К-735</t>
  </si>
  <si>
    <t>FS1067 или 1814637DAF</t>
  </si>
  <si>
    <t>Топливный фильтр трактора К-735</t>
  </si>
  <si>
    <t>AF851M</t>
  </si>
  <si>
    <t>Воздушный фильтр трактора К-701, К-703М, К-735</t>
  </si>
  <si>
    <t>702-1012040 или 7405.1012040</t>
  </si>
  <si>
    <t>Масляный фильтр трактора К-703М, 701</t>
  </si>
  <si>
    <t>WIX 95117E или PM 800</t>
  </si>
  <si>
    <t>Топливный фильтр трактора К-703М, 701</t>
  </si>
  <si>
    <t>PU-2440</t>
  </si>
  <si>
    <t>Масляный фильтр ласетти</t>
  </si>
  <si>
    <t>Топливный фильтр ласетти</t>
  </si>
  <si>
    <t>Воздушный фильтр ласетти</t>
  </si>
  <si>
    <t>W914/2</t>
  </si>
  <si>
    <t>Масляный фильтр лада 11173</t>
  </si>
  <si>
    <t>Топливный фильтр лада 11173</t>
  </si>
  <si>
    <t>71-00220-SX</t>
  </si>
  <si>
    <t>Воздушный фильтр лада 11173</t>
  </si>
  <si>
    <t>С-25011</t>
  </si>
  <si>
    <t>Масляный фильтр лада нива</t>
  </si>
  <si>
    <t>Топливный фильтр лада нива</t>
  </si>
  <si>
    <t>2112-1109080</t>
  </si>
  <si>
    <t>Воздушный фильтр лада нива</t>
  </si>
  <si>
    <t>W 1160</t>
  </si>
  <si>
    <t>Масляный фильтр Man CLA 16.220, Man TGM 13.280</t>
  </si>
  <si>
    <t>51.05500-6073</t>
  </si>
  <si>
    <t>Масляный фильтр Man CLA 16.230</t>
  </si>
  <si>
    <t>92093Е</t>
  </si>
  <si>
    <t>Масляный фильтр Man CLA 16.230, Man CLA 18.280</t>
  </si>
  <si>
    <t>DE-8000</t>
  </si>
  <si>
    <t>Топливный фильтр Man CLA 16.220, Man TGM 13.280</t>
  </si>
  <si>
    <t>Топливный фильтр Man CLA 16.230</t>
  </si>
  <si>
    <t>85.12501-0003/51.12503-0109</t>
  </si>
  <si>
    <t>Топливный фильтр Man CLA 16.230, Man CLA 18.280, Man TGS 13.240</t>
  </si>
  <si>
    <t>С 24 508/1</t>
  </si>
  <si>
    <t>Воздушный фильтр Man CLA 16.220</t>
  </si>
  <si>
    <t>Воздушный фильтр Man CLA 16.230</t>
  </si>
  <si>
    <t>81.08405-0022</t>
  </si>
  <si>
    <t>Воздушный фильтр Man CLA 16.230, Man CLA 18.280, Man TGM 13.240, Man TGM 13.280, Man TGS 13.240</t>
  </si>
  <si>
    <t>W 712175</t>
  </si>
  <si>
    <t>Масляный фильтр Man TGM 13.240, Man TGM 13.280</t>
  </si>
  <si>
    <t>P550563</t>
  </si>
  <si>
    <t>Масляный фильтр Man TGM 13.280</t>
  </si>
  <si>
    <t>92093E</t>
  </si>
  <si>
    <t>Масляный фильтр Man TGM 26.400, Man TGS 26.400</t>
  </si>
  <si>
    <t>WIX 33358,PV 1059Х</t>
  </si>
  <si>
    <t>Топливный фильтр Man TGM 13.240, Man TGM 13.280</t>
  </si>
  <si>
    <t>FF5629 (PU1059X)</t>
  </si>
  <si>
    <t>12501-0003/51/12503-0109</t>
  </si>
  <si>
    <t>51.12503-0072</t>
  </si>
  <si>
    <t>Топливный фильтр Man TGM 13.280</t>
  </si>
  <si>
    <t>95100E</t>
  </si>
  <si>
    <t>Топливный фильтр Man TGM 26.400, Man TGS 26.400, Man TGS 33.360</t>
  </si>
  <si>
    <t>LX 1024</t>
  </si>
  <si>
    <t>Воздушный фильтр Man TGM 13.240, Man TGM 13.280</t>
  </si>
  <si>
    <t>Воздушный фильтр Man TGM 13.280</t>
  </si>
  <si>
    <t>Т3148</t>
  </si>
  <si>
    <t>Воздушный фильтр Man TGM 26.400, Man TGS 26.400</t>
  </si>
  <si>
    <t>E422H</t>
  </si>
  <si>
    <t>Масляный фильтр Man TGS 33.360</t>
  </si>
  <si>
    <t>Масляный фильтр Man TGS 13.240</t>
  </si>
  <si>
    <t>A219047</t>
  </si>
  <si>
    <t>R12T</t>
  </si>
  <si>
    <t>Топливный фильтр Man TGS 26.400</t>
  </si>
  <si>
    <t>AF 25896</t>
  </si>
  <si>
    <t>Воздушный фильтр Man TGS 26.400</t>
  </si>
  <si>
    <t>Воздушный фильтр Man TGS 33.360</t>
  </si>
  <si>
    <t>Топливный фильтр эскаватор New holland B90</t>
  </si>
  <si>
    <t>13H19</t>
  </si>
  <si>
    <t>Воздушный фильтр эскаватор New holland B90</t>
  </si>
  <si>
    <t>Масляный фильтр нексия</t>
  </si>
  <si>
    <t>GB-3198</t>
  </si>
  <si>
    <t>Топливный фильтр нексия</t>
  </si>
  <si>
    <t>Воздушный фильтр нексия</t>
  </si>
  <si>
    <t>KRT-OF-1815</t>
  </si>
  <si>
    <t>Масляный фильтр нексия 2</t>
  </si>
  <si>
    <t>Топливный фильтр нексия 2</t>
  </si>
  <si>
    <t>Воздушный фильтр нексия 2</t>
  </si>
  <si>
    <t>MFA 7011</t>
  </si>
  <si>
    <t>Масляный фильтр нексия 3</t>
  </si>
  <si>
    <t>Топливный фильтр нексия 3</t>
  </si>
  <si>
    <t>VF 301</t>
  </si>
  <si>
    <t>Воздушный фильтр нексия 3</t>
  </si>
  <si>
    <t>OA-19133</t>
  </si>
  <si>
    <t>Масляный фильтр бульдозера Т-165-2Е, Т-165-2В</t>
  </si>
  <si>
    <t>600-213-1290</t>
  </si>
  <si>
    <t>Топливный фильтр бульдозера Т-165-2Е, Т-165-2В</t>
  </si>
  <si>
    <t>V-26022</t>
  </si>
  <si>
    <t>Воздушный фильтр бульдозера Т-165-2Е, Т-165-2В</t>
  </si>
  <si>
    <t>JX0818</t>
  </si>
  <si>
    <t>Масляный фильтр бульдозера ТУ-160</t>
  </si>
  <si>
    <t>612600081334/PL-420</t>
  </si>
  <si>
    <t>Топливный фильтр бульдозера ТУ-160</t>
  </si>
  <si>
    <t>Воздушный фильтр бульдозера ТУ-160</t>
  </si>
  <si>
    <t>LF3000</t>
  </si>
  <si>
    <t>Масляный фильтр бульдозера ТУ-230</t>
  </si>
  <si>
    <t>FS1212/PL420</t>
  </si>
  <si>
    <t>Топливный фильтр бульдозера ТУ-230, ТУ-320</t>
  </si>
  <si>
    <t>KW2833</t>
  </si>
  <si>
    <t>Воздушный фильтр бульдозера ТУ-230</t>
  </si>
  <si>
    <t>LF777/LF670</t>
  </si>
  <si>
    <t>Масляный фильтр бульдозера ТУ-320</t>
  </si>
  <si>
    <t>6127-81-7412 SET/EK-3024AB</t>
  </si>
  <si>
    <t>Воздушный фильтр бульдозера ТУ-320</t>
  </si>
  <si>
    <t>P551381</t>
  </si>
  <si>
    <t>Масляный фильтр экскаватор XE150W</t>
  </si>
  <si>
    <t>FS1280</t>
  </si>
  <si>
    <t>Топливный фильтр экскаватор XE150W</t>
  </si>
  <si>
    <t>C16400</t>
  </si>
  <si>
    <t>Воздушный фильтр экскаватор XE150W</t>
  </si>
  <si>
    <t>LF3349</t>
  </si>
  <si>
    <t>Масляный фильтр экскаватор XE210W</t>
  </si>
  <si>
    <t>FF5052/FS1280</t>
  </si>
  <si>
    <t>Топливный фильтр экскаватор XE210W</t>
  </si>
  <si>
    <t>FT84448</t>
  </si>
  <si>
    <t>Воздушный фильтр экскаватор XE210W</t>
  </si>
  <si>
    <t>C5002</t>
  </si>
  <si>
    <t>Масляный фильтр экскаватор XE260С</t>
  </si>
  <si>
    <t>A5410920503</t>
  </si>
  <si>
    <t>Топливный фильтр экскаватор XE260С</t>
  </si>
  <si>
    <t>SA19858</t>
  </si>
  <si>
    <t>Воздушный фильтр экскаватор XE260С</t>
  </si>
  <si>
    <t>SM 102 SCT</t>
  </si>
  <si>
    <t>Масляный фильтр вис пикап</t>
  </si>
  <si>
    <t>Топливный фильтр вис пикап</t>
  </si>
  <si>
    <t>21120-1109080-82</t>
  </si>
  <si>
    <t>Воздушный фильтр вис пикап</t>
  </si>
  <si>
    <t>53-1012040 EKO 202</t>
  </si>
  <si>
    <t>Масляный фильтр Газ 6612</t>
  </si>
  <si>
    <t>ЗМЗ409 GB-107</t>
  </si>
  <si>
    <t>Масляный фильтр Газ 3302</t>
  </si>
  <si>
    <t>EKO-026</t>
  </si>
  <si>
    <t>Масляный фильтр Газ 22171, Газ 3308</t>
  </si>
  <si>
    <t>LX-202 M</t>
  </si>
  <si>
    <t>Масляный фильтр Газ 66</t>
  </si>
  <si>
    <t>ФТ 012 1117010</t>
  </si>
  <si>
    <t>Топливный фильтр Газ 6612</t>
  </si>
  <si>
    <t>GB-335/GB-335PL</t>
  </si>
  <si>
    <t>Топливный фильтр Газ 3302</t>
  </si>
  <si>
    <t>ДФТ 1612</t>
  </si>
  <si>
    <t>Топливный фильтр Газ 3308</t>
  </si>
  <si>
    <t>WK11 10229</t>
  </si>
  <si>
    <t>Топливный фильтр Газ 66</t>
  </si>
  <si>
    <t>40522-1109013</t>
  </si>
  <si>
    <t>Воздушный фильтр Газ 3302</t>
  </si>
  <si>
    <t>Воздушный фильтр Газ 3308</t>
  </si>
  <si>
    <t>6602-1109010</t>
  </si>
  <si>
    <t>Воздушный фильтр Газ 66</t>
  </si>
  <si>
    <t>Масляный фильтр Дамас</t>
  </si>
  <si>
    <t>GB-206</t>
  </si>
  <si>
    <t>Топливный фильтр Дамас</t>
  </si>
  <si>
    <t>Воздушный фильтр Дамас</t>
  </si>
  <si>
    <t>702-1012040/7405-1017040</t>
  </si>
  <si>
    <t>Масляный фильтр Камаз 43118, 4310, 4311, 43114, 4326, 43253, 5306, 5511, 6890, 4208, 5410, 5510, 5306, 6460, 5320, 5321, 53228</t>
  </si>
  <si>
    <t>060-1117040</t>
  </si>
  <si>
    <t>Топливный фильтр Камаз 43118, 4310, 4311, 43114, 4326, 43253, 5306, 5511, 6890, 4208, 5410, 5510, 5306, 6460, 5320, 5321, 53228</t>
  </si>
  <si>
    <t>722.1109560</t>
  </si>
  <si>
    <t>Воздушный фильтр Камаз 43118, 4310, 4311, 43114, 4326, 43253, 5306, 5511, 6890, 4208, 5410, 5510, 5306, 6460, 5320, 5321, 53228</t>
  </si>
  <si>
    <t>Nf-1705</t>
  </si>
  <si>
    <t>Масляный фильтр Маз 5334, 5337, 5336, 5434, 5551</t>
  </si>
  <si>
    <t>840-1117030-01 C</t>
  </si>
  <si>
    <t>Топливный фильтр Маз 5334, 5337, 5336, 5434, 5551</t>
  </si>
  <si>
    <t>236Н-1109080</t>
  </si>
  <si>
    <t>Воздушный фильтр Маз 5334, 5337, 5336, 5434, 5551</t>
  </si>
  <si>
    <t>1012006-00</t>
  </si>
  <si>
    <t>Масляный фильтр УАЗ 390995, патриот, хантер</t>
  </si>
  <si>
    <t>NF2114</t>
  </si>
  <si>
    <t>Топливный фильтр УАЗ 390995, патриот, хантер</t>
  </si>
  <si>
    <t>077-1109080</t>
  </si>
  <si>
    <t>Воздушный фильтр УАЗ 390995, патриот, хантер</t>
  </si>
  <si>
    <t>KF-ФМ.01.0001</t>
  </si>
  <si>
    <t>Масляный фильтр Урал 4320, 3255</t>
  </si>
  <si>
    <t>047-1117010</t>
  </si>
  <si>
    <t>Топливный фильтр Урал 4320, 3255</t>
  </si>
  <si>
    <t>MX100223</t>
  </si>
  <si>
    <t>Воздушный фильтр Урал 4320, 3255</t>
  </si>
  <si>
    <t>020-1012040</t>
  </si>
  <si>
    <t>Масляный фильтр бульдозераЧетра Т-11</t>
  </si>
  <si>
    <t xml:space="preserve"> FT 047.1117010</t>
  </si>
  <si>
    <t>Топливный фильтр бульдозераЧетра Т-11</t>
  </si>
  <si>
    <t>Воздушный фильтр бульдозераЧетра Т-11</t>
  </si>
  <si>
    <t>"ТАСДИҚЛАЙМАН"</t>
  </si>
  <si>
    <t>"Ўзбек геология қидирув" АЖ</t>
  </si>
  <si>
    <t xml:space="preserve">Бошқаруви раиси </t>
  </si>
  <si>
    <t>__________________ Ш.П.Алимов</t>
  </si>
  <si>
    <t>Разделы</t>
  </si>
  <si>
    <t xml:space="preserve">Количество позиций </t>
  </si>
  <si>
    <t>ПТО</t>
  </si>
  <si>
    <t xml:space="preserve">Техника безопасности </t>
  </si>
  <si>
    <t>Геология</t>
  </si>
  <si>
    <t>Итог:</t>
  </si>
  <si>
    <t xml:space="preserve">      Наименование разделов по ПЛАН-ГРАФИКУ государственных закупок АО "Узбекгеологоразведка"на  2024г.</t>
  </si>
  <si>
    <t>124 позиций</t>
  </si>
  <si>
    <t>196 позиций</t>
  </si>
  <si>
    <t>33 позиции</t>
  </si>
  <si>
    <t>178</t>
  </si>
  <si>
    <t>179</t>
  </si>
  <si>
    <t>180</t>
  </si>
  <si>
    <t>181</t>
  </si>
  <si>
    <t>182</t>
  </si>
  <si>
    <t>183</t>
  </si>
  <si>
    <t>184</t>
  </si>
  <si>
    <t>185</t>
  </si>
  <si>
    <t>186</t>
  </si>
  <si>
    <t>187</t>
  </si>
  <si>
    <t>188</t>
  </si>
  <si>
    <t>189</t>
  </si>
  <si>
    <t>190</t>
  </si>
  <si>
    <t>191</t>
  </si>
  <si>
    <t>192</t>
  </si>
  <si>
    <t>193</t>
  </si>
  <si>
    <t>194</t>
  </si>
  <si>
    <t>195</t>
  </si>
  <si>
    <t>196</t>
  </si>
  <si>
    <t>197</t>
  </si>
  <si>
    <t>198</t>
  </si>
  <si>
    <t>199</t>
  </si>
  <si>
    <t>строительные</t>
  </si>
  <si>
    <t>199 позиций</t>
  </si>
  <si>
    <t>93 позиции</t>
  </si>
  <si>
    <t>Горный отдел</t>
  </si>
  <si>
    <t>56 позиций</t>
  </si>
  <si>
    <t>271 позиций</t>
  </si>
  <si>
    <t>94 позиций</t>
  </si>
  <si>
    <t>механика</t>
  </si>
  <si>
    <t>594 позиций</t>
  </si>
  <si>
    <t>металлопрокат</t>
  </si>
  <si>
    <t>72 позиций</t>
  </si>
  <si>
    <t>оргтехника</t>
  </si>
  <si>
    <t>126 позиций</t>
  </si>
  <si>
    <t>Буровые инстременты ССК</t>
  </si>
  <si>
    <t>201 позиций</t>
  </si>
  <si>
    <t>комьюторы и принтеры</t>
  </si>
  <si>
    <r>
      <rPr>
        <sz val="11"/>
        <rFont val="Times New Roman"/>
        <family val="1"/>
        <charset val="204"/>
      </rPr>
      <t>Up BL1044(9 box)
Down AL1044(7 box)</t>
    </r>
  </si>
  <si>
    <r>
      <rPr>
        <sz val="11"/>
        <rFont val="Times New Roman"/>
        <family val="1"/>
        <charset val="204"/>
      </rPr>
      <t>½ relief valve/ 16JAN011 - 10
- 17</t>
    </r>
  </si>
  <si>
    <r>
      <t>Микроволновая печь </t>
    </r>
    <r>
      <rPr>
        <sz val="12"/>
        <color rgb="FF333333"/>
        <rFont val="Times New Roman"/>
        <family val="1"/>
        <charset val="204"/>
      </rPr>
      <t>LG MS2335GIS самая верная помощница в кухни. Управляйте приготовлением еды быстрее и проще. Кнопочные и сенсорные переключатели позволяют легко управлять прибором. Ими можно настраивать время, вес, мощность и другие функции. Вы можете готовить блюда наиболее точно. А простой, элегантный дизайн придает микроволновой печи чистый и стильный вид. Система тройного распределения волн равномерно прогревает рабочую камеру, проникая в блюдо со всех сторон. Благодаря этому блюда приготовлены равномерно. Прочное Биотермическое покрытие легко очищается, не царапается и антибактериальная. Подсветка внутреннего пространства делает использование СВЧ-печи удобным. Полезный объем рабочей камеры печи приготовит, разогревает и размораживает пищу. Потребляемая мощность техники достаточна для его функции. Прибор оснащён дисплеем, который позволяет контролировать процесс и оставшееся время до конца приготовления. Блокировка от детей обезопасит от случайного включения. Печь имеет технологию умный инвертор. </t>
    </r>
  </si>
  <si>
    <r>
      <t xml:space="preserve">Холодильник </t>
    </r>
    <r>
      <rPr>
        <sz val="12"/>
        <color rgb="FF333333"/>
        <rFont val="Times New Roman"/>
        <family val="1"/>
        <charset val="204"/>
      </rPr>
      <t xml:space="preserve">Artel HD 316FND Eco </t>
    </r>
    <r>
      <rPr>
        <sz val="12"/>
        <color theme="1"/>
        <rFont val="Times New Roman"/>
        <family val="1"/>
        <charset val="204"/>
      </rPr>
      <t xml:space="preserve">имеет белые детали </t>
    </r>
    <r>
      <rPr>
        <sz val="12"/>
        <color rgb="FF333333"/>
        <rFont val="Times New Roman"/>
        <family val="1"/>
        <charset val="204"/>
      </rPr>
      <t xml:space="preserve">и </t>
    </r>
    <r>
      <rPr>
        <sz val="12"/>
        <color theme="1"/>
        <rFont val="Times New Roman"/>
        <family val="1"/>
        <charset val="204"/>
      </rPr>
      <t>идеально впишется практически во любой интерьер.</t>
    </r>
    <r>
      <rPr>
        <sz val="12"/>
        <color rgb="FF333333"/>
        <rFont val="Times New Roman"/>
        <family val="1"/>
        <charset val="204"/>
      </rPr>
      <t xml:space="preserve"> </t>
    </r>
    <r>
      <rPr>
        <sz val="12"/>
        <color theme="1"/>
        <rFont val="Times New Roman"/>
        <family val="1"/>
        <charset val="204"/>
      </rPr>
      <t xml:space="preserve">Он имеет компактные размеры и вес </t>
    </r>
    <r>
      <rPr>
        <sz val="12"/>
        <color rgb="FF333333"/>
        <rFont val="Times New Roman"/>
        <family val="1"/>
        <charset val="204"/>
      </rPr>
      <t xml:space="preserve">в </t>
    </r>
    <r>
      <rPr>
        <i/>
        <sz val="12"/>
        <color rgb="FF333333"/>
        <rFont val="Times New Roman"/>
        <family val="1"/>
        <charset val="204"/>
      </rPr>
      <t>49</t>
    </r>
    <r>
      <rPr>
        <sz val="12"/>
        <color rgb="FF333333"/>
        <rFont val="Times New Roman"/>
        <family val="1"/>
        <charset val="204"/>
      </rPr>
      <t xml:space="preserve"> </t>
    </r>
    <r>
      <rPr>
        <sz val="12"/>
        <color theme="1"/>
        <rFont val="Times New Roman"/>
        <family val="1"/>
        <charset val="204"/>
      </rPr>
      <t xml:space="preserve">килограммов. Это приспособление может быть использовано </t>
    </r>
    <r>
      <rPr>
        <sz val="12"/>
        <color rgb="FF333333"/>
        <rFont val="Times New Roman"/>
        <family val="1"/>
        <charset val="204"/>
      </rPr>
      <t xml:space="preserve">для хранения продуктов питания </t>
    </r>
    <r>
      <rPr>
        <sz val="12"/>
        <color theme="1"/>
        <rFont val="Times New Roman"/>
        <family val="1"/>
        <charset val="204"/>
      </rPr>
      <t xml:space="preserve">или </t>
    </r>
    <r>
      <rPr>
        <sz val="12"/>
        <color rgb="FF333333"/>
        <rFont val="Times New Roman"/>
        <family val="1"/>
        <charset val="204"/>
      </rPr>
      <t xml:space="preserve">напитков. </t>
    </r>
    <r>
      <rPr>
        <sz val="12"/>
        <color theme="1"/>
        <rFont val="Times New Roman"/>
        <family val="1"/>
        <charset val="204"/>
      </rPr>
      <t xml:space="preserve">Для того чтобы поддержать продукты, которые находятся в холодильнике была сделана полка </t>
    </r>
    <r>
      <rPr>
        <sz val="12"/>
        <color rgb="FF333333"/>
        <rFont val="Times New Roman"/>
        <family val="1"/>
        <charset val="204"/>
      </rPr>
      <t xml:space="preserve">из закаленного </t>
    </r>
    <r>
      <rPr>
        <sz val="12"/>
        <color theme="1"/>
        <rFont val="Times New Roman"/>
        <family val="1"/>
        <charset val="204"/>
      </rPr>
      <t>стекла.</t>
    </r>
    <r>
      <rPr>
        <sz val="12"/>
        <color rgb="FF333333"/>
        <rFont val="Times New Roman"/>
        <family val="1"/>
        <charset val="204"/>
      </rPr>
      <t xml:space="preserve"> Это </t>
    </r>
    <r>
      <rPr>
        <sz val="12"/>
        <color theme="1"/>
        <rFont val="Times New Roman"/>
        <family val="1"/>
        <charset val="204"/>
      </rPr>
      <t xml:space="preserve">даёт возможность гарантировать </t>
    </r>
    <r>
      <rPr>
        <sz val="12"/>
        <color rgb="FF333333"/>
        <rFont val="Times New Roman"/>
        <family val="1"/>
        <charset val="204"/>
      </rPr>
      <t xml:space="preserve">долгий срок </t>
    </r>
    <r>
      <rPr>
        <sz val="12"/>
        <color theme="1"/>
        <rFont val="Times New Roman"/>
        <family val="1"/>
        <charset val="204"/>
      </rPr>
      <t xml:space="preserve">эксплуатации </t>
    </r>
    <r>
      <rPr>
        <sz val="12"/>
        <color rgb="FF333333"/>
        <rFont val="Times New Roman"/>
        <family val="1"/>
        <charset val="204"/>
      </rPr>
      <t xml:space="preserve">полок, а также </t>
    </r>
    <r>
      <rPr>
        <sz val="12"/>
        <color theme="1"/>
        <rFont val="Times New Roman"/>
        <family val="1"/>
        <charset val="204"/>
      </rPr>
      <t xml:space="preserve">лёгкость </t>
    </r>
    <r>
      <rPr>
        <sz val="12"/>
        <color rgb="FF333333"/>
        <rFont val="Times New Roman"/>
        <family val="1"/>
        <charset val="204"/>
      </rPr>
      <t>в уходе за ними. </t>
    </r>
  </si>
  <si>
    <r>
      <t>Предназначены для дополнительной защиты от электрического тока при работе на закрытых и, при отсутствии осадков, на открытых электроустановках при напряжении 20 Кв и при температуре от -30 до +50 </t>
    </r>
    <r>
      <rPr>
        <vertAlign val="superscript"/>
        <sz val="12"/>
        <rFont val="Times New Roman"/>
        <family val="1"/>
        <charset val="204"/>
      </rPr>
      <t>0</t>
    </r>
    <r>
      <rPr>
        <sz val="12"/>
        <rFont val="Times New Roman"/>
        <family val="1"/>
        <charset val="204"/>
      </rPr>
      <t>С.</t>
    </r>
  </si>
  <si>
    <r>
      <t>Частотный преобразователь</t>
    </r>
    <r>
      <rPr>
        <b/>
        <sz val="12"/>
        <rFont val="Times New Roman"/>
        <family val="1"/>
        <charset val="204"/>
      </rPr>
      <t xml:space="preserve"> DELIXI 220 V 2,2- кВт</t>
    </r>
    <r>
      <rPr>
        <sz val="12"/>
        <rFont val="Times New Roman"/>
        <family val="1"/>
        <charset val="204"/>
      </rPr>
      <t xml:space="preserve"> CDI-EМ60G2R2S2B Частотные преобразователи Delixi; Характеристики Подключаемый электродвигатель:2,2 кВт Номинальное выходное напряжение:220 V AC. Номинальное входное напряжение однофазное: 220 V</t>
    </r>
  </si>
  <si>
    <r>
      <t>Частотный преобразователь</t>
    </r>
    <r>
      <rPr>
        <b/>
        <sz val="12"/>
        <rFont val="Times New Roman"/>
        <family val="1"/>
        <charset val="204"/>
      </rPr>
      <t xml:space="preserve"> DELIXI 380 V 5,5- кВт</t>
    </r>
    <r>
      <rPr>
        <sz val="12"/>
        <rFont val="Times New Roman"/>
        <family val="1"/>
        <charset val="204"/>
      </rPr>
      <t xml:space="preserve"> CDI-EM60G5R5T4  Частотные преобразователи Delixi; Характеристики Подключаемый электродвигатель:5,5 кВт Номинальное выходное напряжение 3 фазы:380 V AC. Номинальное входное напряжение трехфазное: 380 V</t>
    </r>
  </si>
  <si>
    <r>
      <t> АИР112М2 – трехфазный асинхронный электродвигатель</t>
    </r>
    <r>
      <rPr>
        <b/>
        <sz val="12"/>
        <rFont val="Times New Roman"/>
        <family val="1"/>
        <charset val="204"/>
      </rPr>
      <t xml:space="preserve"> 5,5 кВт 3000 об/мин </t>
    </r>
    <r>
      <rPr>
        <sz val="12"/>
        <rFont val="Times New Roman"/>
        <family val="1"/>
        <charset val="204"/>
      </rPr>
      <t>общепромышленного назначения с короткозамкнутым ротором. Мощность 5,5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t>
    </r>
  </si>
  <si>
    <r>
      <t>Лист железный (стальной)  5 - 15 мм для изготолкние разных щек 10</t>
    </r>
    <r>
      <rPr>
        <vertAlign val="superscript"/>
        <sz val="12"/>
        <rFont val="Times New Roman"/>
        <family val="1"/>
        <charset val="204"/>
      </rPr>
      <t>2</t>
    </r>
  </si>
  <si>
    <r>
      <t>Положено на работниками  горно-буро</t>
    </r>
    <r>
      <rPr>
        <sz val="10"/>
        <rFont val="Times New Roman"/>
        <family val="1"/>
        <charset val="204"/>
      </rPr>
      <t>вых участок</t>
    </r>
  </si>
  <si>
    <t>Диэлектрические перчатки резиновые используются в качестве основного средства защиты от поражения высоким напряжением до и вышее 1 кВ. Выполнены из листовой резины методом штанцевания, по этому они могут ещё называться диэлектрические перчатки штанцованные. По отношению к бесшовным перчаткам, они более тонкие и более удобные для работы с мелкими деталями и инструментами.  ЭВ-350 мм, ТУ-38305-05-257-89, Артикул- П-0213082</t>
  </si>
  <si>
    <t>Диэлектрический резиновый коврик МЕРИОН, 500х500х6 мм, черный, КОВ404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500*500*5</t>
  </si>
  <si>
    <t>Диэлектрический резиновый коврик МЕРИОН, 750х750х6 мм, черный, КОВ404 предназначен для защиты от возможного поражения электрическим током.  Толщина: 6±1 мм; Защитные свойства: Эн, Эв; Температурный режим эксплуатации: от -15 до +40 0С; Нормативно-техническая документация: ГОСТ 4997-75 Размер 750*750*6</t>
  </si>
  <si>
    <t>Марка ПМ-Н.  Технические характеристики Наименование параметра Обозначение Величина обхвата талии, обеспечиваемая ремнем, мм 840-1500 Масса, кг, не более 0,6 Статическая разрывная нагрузка, Н (кгс), не менее 15000 (1500</t>
  </si>
  <si>
    <t>Переносное заземление ЗПЛ-10 КВ; Артикул-П-0101131, Масса 2 кг;Номинальное напряжение 0,4-1 0 кВ; Общая длина 350 мм; Сечение 1 6 мм</t>
  </si>
  <si>
    <t>Трансформатор тока ТТИ-А 200/5А 5ВА 0,5; IEKТУ-3414-001-18461115-2006, ТТИ-А-200/5 5БА класс 0,5 ИАК P-0362049 Артикул: ITT10-2-05-0200. Напряжение 380-400В</t>
  </si>
  <si>
    <t xml:space="preserve">Трансформатор тока ТТИ- 400/5 класс точности 0,5S ТТИ-40 (без шины) 5 ВА артикул (ITT30-3-05-0400) IEK  Напряжение 380-400В </t>
  </si>
  <si>
    <t xml:space="preserve">Трансформатор тока ТТИ-А 150/5 5ВА, класс точности 0.5 ИЭК Артикул: P-0478579. Напряжение 380-400В </t>
  </si>
  <si>
    <t>Трансформаторы напряжения НТМИ-6 кВ ТУ 659ПК0001 0033-22 Гост 1983-2001; 495х396мм, 67 кг, 50 Гц, 6-10 кВ</t>
  </si>
  <si>
    <t>Трансформатор ОСО-36В, 800Вт; Трансформатор напряжения ОСО-0,25 220/36в ЭЛТИ мощностью 0,063-4,0кВ А; напряжением первичной обмотки от 220 до 660В, вторичных обмоток от 12 до 260В; предназначены для питания цепей управления, местного освещения, сигнализации и автоматики. Трансформаторы соответствуют требованиям ГОСТ 19294-84</t>
  </si>
  <si>
    <t>Технические характеристики Трансформатора ТСЗИ-2.5-380-220\36;Ширина 0.216 м. Высота 0.286 м. Глубина 0.299 м; Вес 31.52 кг. Номинальная мощность 2500 В. Степень защиты IP IP20.Вторичное напряжение 1 с 36 В.Напряжение -380 В</t>
  </si>
  <si>
    <t>Частотный преобразователь DELIXI 220 V 2,2- кВт CDI-EМ60G2R2S2B Частотные преобразователи Delixi; Характеристики Подключаемый электродвигатель:2,2 кВт Номинальное выходное напряжение 3 фазы:220 V AC. Номинальное входное напряжение однофазное: 220 V</t>
  </si>
  <si>
    <t>Danfoss 132F0028 Частотный преобразователь VLT Micro Drive FC 51 5,5 кВт (380В, 3 ф) Данная модель частотного преобразователя Danfoss VLT Micro Drive FC 51 5.5 кВт 132F0028 представляется в виде трехфазного исполнения. Основная функция Danfoss VLT Micro Drive FC 51 132F0028 состоит в том, чтобы регулировать исходящую частоту тока на трехфазном электродвигателе номинальной мощностью 5.5 кВт. Данное действие также позволяет регулировать скорость вращения самого двигателя.Типовой код: FC-051P5K5T4E20H3BXCXXXSXXX</t>
  </si>
  <si>
    <r>
      <t>Частотный преобразователь VFD300F43A - 30 кВт; 3 x 400V - 30 кВт; 3 x 400V; Номинальное напряжение 3х380/400V; Производитель Delta Electronics; Мощность 30 кВт; Режим управления V/f (скалярное, вольт-частотное); Перегрузка 120% 60сек Аналоговые входы 3; Дискретные входы 10 ; Аналоговые выходы 1; Дискретные выходы 2; ПИД-регулятор Да;  Тормозной модуль Нет; Встроенный контроллер (PLC) Да;  Интерфейс RS-485; Степень защиты IP 20 .</t>
    </r>
    <r>
      <rPr>
        <u/>
        <sz val="12"/>
        <rFont val="Times New Roman"/>
        <family val="1"/>
        <charset val="204"/>
      </rPr>
      <t>Рабочая температура, С -10 — 40</t>
    </r>
  </si>
  <si>
    <t>Частотный преобразователь DELIXI 380 V 55- кВт CDI-E180G055/P075T4Частотные преобразователи Delixi; Характеристики Подключаемый электродвигатель:55 кВт Номинальное выходное напряжение 3 фазы:380 V AC. Номинальное входное напряжение трехфазное: 380 V</t>
  </si>
  <si>
    <t>Преобразователя частоты Bosch Rexroth VFC5610 R912007196; Производитель Bosch Rexroth Номинальная мощность 110 кВт Входная фазность 3-ф / 380 В Выходная фазность 3-ф / 380 В Mmax (1 min) 150% Номинальный ток 253 А Выходная максимальная частота 400 Гц Степень защиты 21 IP EMC фильтр Опция Скалярный режим управления Есть Векторный режим управления без энкодера Есть Векторный режим управления с энкодером Нет Масса 76 кг.</t>
  </si>
  <si>
    <t>Danfoss VLT AQUA Drive FC-202 134F0371 - 160 кВт; 3 x 380В Номинальное напряжени 3х380/400V Перегрузочная способность: 150% в течение 60 сек. (до 90 кВт) Высокая надежность и низкое энергопотребление (технология IGBT) Выходная частота: 0.1 - 120 Гц. Автоматическая регулировка напряжения  15 предустановленных частот</t>
  </si>
  <si>
    <t xml:space="preserve">Danfoss FC-302N90KT5 – частотный преобразователь серии VLT AutomationDrive FC 300.  Используется для управления скоростью вращения электродвигателей общепромышленного назначения, насосов, вентиляторов, лифтов, кранов. Изменение выходного сигнала осуществляется с помощью ПИД-регулятора.  Электрические характеристики Мощность, кВт:90  Напряжение питания, В: 380-500 Номинальный ток, А: 177 Выходная частота, Гц:0-590 
</t>
  </si>
  <si>
    <t xml:space="preserve">Danfoss 132F0028 Частотный преобразователь VLT Micro Drive FC 51 7,5 кВт (380В, 3 ф) Данная модель частотного преобразователя представляется в виде трехфазного исполнения. Основная функция Danfoss VLT Micro Drive FC 51 132F0028 </t>
  </si>
  <si>
    <t>Danfoss 132F0028 Частотный преобразователь VLT Micro Drive FC 51 11 кВт (380В, 3 ф) Данная модель частотного преобразователя представляется в виде трехфазного исполнения. Основная функция Danfoss VLT Micro Drive FC 51 132F0029</t>
  </si>
  <si>
    <t xml:space="preserve">Выключатель автоматический ВА57-39-340010-800А-5000-690AC-УХЛ3-КЭАЗ  3 фаза ли 50 герц, ГОСТ-50031-2012$  ТУ 3422-094-15356352-2007 </t>
  </si>
  <si>
    <t>Выключатель автоматический ВА57-39-340010-630А-5000-690AC-УХЛ3-КЭАЗ 400 V  Ih=400 A 3 фаза, ГОСТ-50031-2012$ TУ 3422-094-15356352-2007, 140x260x109</t>
  </si>
  <si>
    <t>Автомат выключатель CHINT NM8S-400S 3P 400A 70кА с электронным расцепителем Выключатели NM8 представляют собой компактные устройства. У них литой корпус, который не поддерживает горение. Сами автоматы не взрывоопасны. Это позволяет спокойно задействовать их на многолюдных объектах.</t>
  </si>
  <si>
    <t>Автоматический выключатель ВА51-35 на номинальный ток 250А. Блочный трехполюсный автоматический выключатель ВА51-35 предназначен для проведения тока в номинальном режиме, отключения тока при коротких замыканиях и перегрузках, а также нечастых оперативных включений и отключений электрических цепей напряжением до 660 В переменного тока и 220 В постоянного тока.</t>
  </si>
  <si>
    <t>Количество РП, ЯРП, АРВ, ВР и других распред. устройств составляет; на буровых 40 шт, Шахта, Штольня - 40 шт, а также объекты, цеха, и участки около 160 единиц.  Общее количество  240 ед щитов.   На каждом из щитов установлены автоматические выключатели минимум 3-4шт. (670 шт АВ). За время эксплуатации некоторые АВ выходят из строя. Имеется около  единиц 120 некоректно работающих АВ которые необходимо заменить. Остальное количество АВ затребован для замена  неисправных во избежание простоев.</t>
  </si>
  <si>
    <t xml:space="preserve">Автомат выключатель KEAZ ВА57Ф35-340010-160A 400 V  Ih=160 A 3 фаза, ГОСТ-50031-2012; TУ 3422-094-15356352-2007 105x160x86 </t>
  </si>
  <si>
    <t>Выключатель автоматический ВА57-35-340010-100А-1000-690AC-УХЛ3-КЭАЗ 400 V  Ih=100 A 3 фаза, ГОСТ-50031-2012; TУ 3422-094-15356352-2007 90x140x96</t>
  </si>
  <si>
    <t xml:space="preserve">Автомат выключатель  ВА 57-35 на 63А автомат трёхполюсный КЭАЗ Номинальный ток In, А63 Уставка мгновенного срабатывания, А63; Одноразовый ток КЗ (Icu при U=380В), кА 20 Одноразовый ток КЗ (Icu при U=660В), кА 12Число полюсов, шт.3Расцепитель электромагнитный + тепловойПриводручной400 V  Ih=63 A 3 фаз, ГОСТ-50031-2012; </t>
  </si>
  <si>
    <t>Выключатель автоматический ВА47-100 3Р 50А 10кА С IEK; Автоматические выключатели ВА47-100 предназначены для защиты распределительных и групповых цепей, имеющих активную и индуктивную нагрузки. Артикул: MVA40-3-050-C Масса 0,92 кг.</t>
  </si>
  <si>
    <t>Контактор КТИ-5150 150А 220В Артикул:20316 КТИ предназначены для использования в схемах управления для пуска и остановки трехфазных асинхронных электродвигателей с короткозамкнутым ротором в электрических сетях с номинальным напряжением до 660 В переменного тока</t>
  </si>
  <si>
    <t xml:space="preserve"> Контактор КТИ-5150 100А 220В.Артикул:20316 КТИ предназначены для использования в схемах управления для пуска и остановки трехфазных асинхронных электродвигателей с короткозамкнутым ротором в электрических сетях с номинальным напряжением до 660 В переменного тока</t>
  </si>
  <si>
    <t xml:space="preserve"> Контактор КТИ-5150 115А 220В.Артикул:20316 КТИ предназначены для использования в схемах управления для пуска и остановки трехфазных асинхронных электродвигателей с короткозамкнутым ротором в электрических сетях с номинальным напряжением до 660 В переменного тока</t>
  </si>
  <si>
    <t>Магнитный контактор HGC225 22NS F220 225А 132 квт при АС3 (380-440В) напряжение катушки 100-240В АC 110-220 DC 2НО+2НЗ Тип изделия:Контактор; Номинальный ток,А:225 Напряжение катушки управления, В: 220Род тока катушки управления:; Напряжение, В:1000Род тока:; Переменный (AC)</t>
  </si>
  <si>
    <t>Магнитный контактор HGC225 22NS F220 100А 132 квт при АС3 (380-440В) напряжение катушки 100-240В АC 110-220 DC 2НО+2НЗ Тип изделия: Контактор; Номинальный ток,А:100 Напряжение катушки управления, В: 220Род тока катушки управления; Напряжение, В:1000Род тока: Переменный (AC)</t>
  </si>
  <si>
    <t>Контактор КТ-6033 250А, V=380-400 AC 220 В катушка; Артикул Р- 112930 TU3420-091-05758109-2016, Гост 2491-82</t>
  </si>
  <si>
    <t>Контактор КТ-6023Б-160А-380AC-У3-КЭАЗ Артикул: P-0478579 катушка 380 В</t>
  </si>
  <si>
    <t>Контактор КТ-5043Б 400А 380В (аналог КТ-6043) Электротехник ET018920 Характеристика Ширина0.35 м.Высота0.31 м.Глубина0.55 м.Вес32.5 кг.; Род тока включения; Переменный ток (AC) Номинальное напряжение питания цепи управления Us перемен. тока АС при 50 Гц с660 В; Номинальный ток Ie при AC-3, 400 В400 А; Количество вспомогательных замыкающих контактов3</t>
  </si>
  <si>
    <t>Пускатель ПМЛ 6100 160А Ih=160 A, V=380-400 AC 220 болт катушка; Артикул Р- 112930 TU3420-091-05758109-2016, Гост 2491-82</t>
  </si>
  <si>
    <t>Metasol MC-330a 400В AC 50/60Гц 2a2b Screw LS Electric 1370000400 U=380,440V AC, 50/60 герц, Aартикул-1370000400, 163x243x204,4 Гост 2491-82</t>
  </si>
  <si>
    <t>Пускатель магнитный ПМЛ 5160 -100 A ДМ 3-полюсный [3NO], 50кВт, 100А[AC3], в.к.1NO+1NC, эл-магнит. катушка 220В(AC) 50Гц, зажимы для каб. наконеч./шин, на DIN/ монтаж. панель, IP20 УХЛ4Artikul 112930 TU3420-091-05758109-2016 Гост 2491-82</t>
  </si>
  <si>
    <t>ПМА-4100 УХЛ4 В, 380В, 2з+2р, 63А, нереверсивный, без реле, IP00 (ЭТ) Катушка - 220В 50Ҳз; Номинал ток - 63А Уровень зашиты - ИР01</t>
  </si>
  <si>
    <t>ПМА-4100 УХЛ4 В, 380В, 2з+2р, 25А, нереверсивный, без реле, IP00 (ЭТ) Катушка - 220В 50Ҳз; Номинал ток - 63А Уровень зашиты - ИР02</t>
  </si>
  <si>
    <t>Выключатель ВРН-250А  Рудничный выключатель типа ВРН предназначен для работы в трехфазных сетях переменного тока с изолированной нейтралью в рудниках и шахтах предприятий горнорудной промышленности не опасных по взрыву газа и пыли.</t>
  </si>
  <si>
    <t>Выключатель ВРН 100 РН1 УХЛ5 предназначены для работы в трехфазных сетях переменного тока с изолированной нейтралью в рудниках и шахтах предприятий горнорудной промышленности, не опасных по взрыву газа или рудной пыли. Толщина корпуса 2 мм.</t>
  </si>
  <si>
    <t>Автоматические фидерные взрывобезопасные выключатели серии АФВ-3. предназначены для автоматического размыкания цепи переменного тока при коротких замыканиях, значительных перегрузках с помощью максимально-токовых расцепителей и защиты кабельных сетей от замыкания на землю с помощью независимого расцепителя. Ном ток- 500 А; Ном напряжение - 380-660В; Частота 50-60Гц. Масса -245кг</t>
  </si>
  <si>
    <t>Мегомметр ЭС0202/2-Г (ЭС0202/2Г) предназначены для измерения сопротивления изоляции электрических цепей, не находящихся под напряжением. Питание мегомметра ЭС0202/2-Г (ЭС0202/2Г) осуществляется от встроенного электромеханического генератора.мегомметры ЭС0202/2-Г (ЭС0202/2Г) соответствуют требованиям ГОСТ 26104-89 “Средства измерений электронные.</t>
  </si>
  <si>
    <t>Когти ЖБ. Лазы КРПО предназначены для подъема на железобетонные опоры прямоугольной формы с сечением 140х240мм и 180х300мм. Раствор лаза 160/203 мм. Шипы со вставкой из твердого сплава. Лазы КРПО поставляются в комплекте с кожаными ремнями. Технические характеристики лаз КРПО:  мин/макс:160/203 мм Масса когтей с ремнями: не более 4,5 кг</t>
  </si>
  <si>
    <t xml:space="preserve">Амперметр М381, щитовой прибор магнитоэлектрической системы, предназначенный для измерения тока и напряжения в цепи постоянного тока. Класс точности - 1,5. Габаритные размеры - 120×120×60мм.Амперметр М381 500-0-500А </t>
  </si>
  <si>
    <t xml:space="preserve">Вольтметр М381 - щитовой прибор магнитоэлектрической системы, предназначенный для измерения тока и напряжения в цепи постоянного тока. Класс точности - 1,5. Габаритные размеры - 120×120×60мм.Амперметр М381 500-0-500А </t>
  </si>
  <si>
    <t>Имеется счётчиков в экспедициях кол-во 57 ед. из них   Для резерва необходимо 19-ед в целях оперативнной  замены.  При открытии новых объектов будут установлены счетчики (договорные работы и др.) Примечание: Данные счётчики часто выходят из строя и требуется оперативная замена.</t>
  </si>
  <si>
    <t>Светильник COBRA LED COB LE042B 150W 6000K1;Уличные светильники РКУ (LED) Предназначение: Освещение улиц, автостоянок, площадей и других открытых общественных мест.</t>
  </si>
  <si>
    <t>Светильник RKU COBRA LED COB LE042B 100W 6000K1;Уличные светильники РКУ (LED) Предназначение: Освещение улиц, автостоянок, площадей и других открытых общественных мест.</t>
  </si>
  <si>
    <t>Светильник RKU COBRA LED COB LE042B 50 W 6000K1;Уличные светильники РКУ (LED) Предназначение: Освещение улиц, автостоянок, площадей и других открытых общественных мест.</t>
  </si>
  <si>
    <t>Солнечный прожектор Solar RKU2 150W. Не требует электротока и не требует монтажа электропроводки.Позволяет экономить электроэнергию, не потребляя электричество из сети.Резервное питание до 8 часов</t>
  </si>
  <si>
    <t xml:space="preserve">AK-FLD 100W "AKFA LIGHTING" Характеристики: Мощность: 100В;Цветовая температура: 6500 K Напряжение: 120-250 V Степень защиты: IP 65 Частота: 50-60 Hz Световой поток: 9000-10500 Lm Эффективность: 60-70 Lm/W </t>
  </si>
  <si>
    <t xml:space="preserve">AK-FLD 50W "AKFA LIGHTING" Характеристики: Мощность: 50В.Цветовая температура: 6500 K; Напряжение: 120-250 V; Степень защиты: IP 65 Частота: 50-60 Hz Световой поток: 9000-10500 Lm Эффективность: 60-70 Lm/W </t>
  </si>
  <si>
    <t>Наконечник кабельный медный ТМ 75-12 Предназначены для оконцевания опрессовкой медных кабелей и проводов Материал: электротехническая медь; Покрытие: без покрытия Рабочее напряжение: до 35 кВ</t>
  </si>
  <si>
    <t>Наконечник кабельный медный ТМ 50-12 Предназначены для оконцевания опрессовкой медных кабелей и проводов Материал: электротехническая медь; Покрытие: без покрытия Рабочее напряжение: до 35 кВ</t>
  </si>
  <si>
    <t>Наконечник кабельный медный ТМ 35 Предназначены для оконцевания опрессовкой медных кабелей и проводов Материал: электротехническая медь; Покрытие: без покрытия Рабочее напряжение: до 35 кВ</t>
  </si>
  <si>
    <t xml:space="preserve">Наконечник кабельный медный ТМ 25 Предназначены для оконцевания опрессовкой медных кабелей и проводов Материал: электротехническая медь;Покрытие: без покрытия Рабочее напряжение: до 35 кВ ТМ 150-12-19 ГОСТ 7386 </t>
  </si>
  <si>
    <t>Наконечник алюминиевый ТА 25мм.кв. хМ8 (Ш=18мм) КВТ Предназначены для оконцевания опрессовкой алюминиевых кабелей и проводов; Материал: алюминий марки АД1; Рабочее напряжение: до 35 кВ; При подключении к медным шинам рекомендовано использование алюмомедных шайб ШАМ</t>
  </si>
  <si>
    <t>Наконечник алюминиевый ТА 35 мм.кв. хМ8 (Ш=18мм) КВТ Предназначены для оконцевания опрессовкой алюминиевых кабелей и проводов; Материал: алюминий марки АД1; Рабочее напряжение: до 35 кВ; При подключении к медным шинам рекомендовано использование алюмомедных шайб ШАМ</t>
  </si>
  <si>
    <t>Силовой гибкий кабель - 3 х 95 мм2 + 1 х 35 мм2, с медной жилой, изоляцией и оболочкой из резины. Номинальное переменное напряжение 0,66 кВ; Количество жил 3 + 1 дополнительная жила; Сечение размер 95 + 35 мм2</t>
  </si>
  <si>
    <t>Силовой гибкий кабель - 3 х 35 мм2 + 1 х 16 мм2, с медной жилой, изоляцией и оболочкой из резины. Номинальное переменное напряжение 0,66 кВ; Количество жил 3 + 1 дополнительная жила; Сечение размер 35 + 16 мм2</t>
  </si>
  <si>
    <t>Силовой гибкий кабель - 3 х 50 мм2 + 1 х 25 мм2, с медной жилой, изоляцией и оболочкой из резины. Номинальное переменное напряжение 0,66 кВ; Количество жил 3 + 1 дополнительная жила; Сечение размер 50 + 25 мм2</t>
  </si>
  <si>
    <t>Силовой гибкий кабель - 3 х 25 мм2 + 1 х 10 мм2, с медной жилой, изоляцией и оболочкой из резины. Номинальное переменное напряжение 0,66 кВ;  Количество жил 3 + 1 дополнительная жила; Сечение размер 25 + 10 мм2</t>
  </si>
  <si>
    <t>Силовой кабель - 3 х 35 мм2 + 1 х 16 мм2, с алюминиевой жилой, изоляцией и оболочкой из ПВХ. Номинальное переменное напряжение 0,66/1 кВ;  Количество жил 3 + 1 дополнительная жила.Сечение размер 35 + 16 мм2</t>
  </si>
  <si>
    <t>Силовой гибкий кабель - 3 х 70 мм2 + 1 х 25 мм2, с медной жилой, изоляцией и оболочкой из резины. Номинальное переменное напряжение 0,66 кВ;  Количество жил 3 + 1 дополнительная жила.Сечение размер 70 + 25 мм2</t>
  </si>
  <si>
    <t xml:space="preserve">Кабель гибкий КГ 1х10 предназначен для присоединения передвижных механизмов к электрическим сетям на номинальное переменное напряжение 380 В частоты до 400 Гц или постоянное номинальное напряжение 660 В. Технические характеристики.  Сечение жил, mm²: 10.  Количество жил: 1.  Материал жил: Медь.  Тип жилы: Многожильный.     Изоляция кабеля (провода): Резиновая.    Назначение: Кабели КГ могут использоваться в заземляющих устройствах, а также для осуществления различных видов электротехнических работ.    </t>
  </si>
  <si>
    <t>Силовой бронированный лентами кабель - 3 х 70 мм2 + 1 х 35 мм2, с алюминиевой жилой, изоляцией и защитным шлангом из ПВХ. Номинальное переменное напряжение 0,66/1 кВ; Количество жил 3 + 1 дополнительная жила; Сечение размер 70 + 35 мм2</t>
  </si>
  <si>
    <t>Провод марки АС 35/6,2 — это неизолированный сталеалюминиевый провод, сердечник которого выполнен из одной стальной проволоки, а остальная часть — из одного повива алюминиевых проволок. В изготовлении используются нержавеющая сталь и алюминий. Основным и единственным предназначением провода АС 35/6,2 является подвес на воздушных линиях электропередачи. Площадь поперечного сечения алюминиевой части провода составляет 35 мм2, площадь стальной части — 6,2 мм2.   Вес проводов 148 кг на 1 км 5000/148 = 33,7 (34км)</t>
  </si>
  <si>
    <t>Провод алюминиевый А 35 состоит из алюминиевых проволок, Провод неизолированный марки А предназначен для передачи электрической энергии в воздушных электрических сетях, в атмосфере воздуха типов I и II при условии содержания в атмосфере сернистого газа не более 150 мг/м2 сут (1.5 мг/м3) на суше всех макроклиматических районов по ГОСТ 15150 исполнения УХЛ, кроме ТВ и ТС. Вес проводов 94 кг на 1 км 2500/94= 26,5 (26 км)</t>
  </si>
  <si>
    <t>Провод алюминиевый А 25 состоит из алюминиевых проволок, Провод неизолированный марки А предназначен для передачи электрической энергии в воздушных электрических сетях, в атмосфере воздуха типов I и II при условии содержания в атмосфере сернистого газа не более 150 мг/м2 сут (1.5 мг/м3) на суше всех макроклиматических районов по ГОСТ 15150 исполнения УХЛ, кроме ТВ и ТС. ТУ У 27.3-23075526-024:2019 Вес проводов 68 кг на 1 км 3000/68=44,1 (44 км)</t>
  </si>
  <si>
    <t>Крюки КН-22 служат для крепления изоляторов ШФ-10, ШФ-20, ШС-10 к деревянным опорам. Для фиксации изолятора на крюке следует применять колпачок КП-22. Напряжение – 6-20 кВ;  Масса – 1.7 кг.; Материал – сталь, Антикоррозионное покрытие – грунт ГФ-021; Упаковка – в мешках по 20 шт.</t>
  </si>
  <si>
    <t>Технические данные ИПУ 10. напряжения в 10 кВ; Крепление изолятора фланцевое. Фланец соединен с фарфоровой основой с помощью цементно-песчаного состава. Токоведущая шина крепится в металлических центрирующих шайбах или в металлических колпаках</t>
  </si>
  <si>
    <t>Траверса ТМ-1 устанавливается на стойке СВ105 и предназначена для одинарного крепления неизолированного провода при установке промежуточной опоры П10-1 воздушной линии электропередач 10кВ в населенной местности. На траверсе имеются штыри под изоляторы ШФ-10, ШС-10, ШФ-20. Крепление изоляторов на штырях рекомендуется выполнять с помощью колпачков К-6, К-7, К-9.;  Крепление провода к изолятору осуществляется с помощью проволочной вязки ВШ-1 или спиральной вязки ПВС.; Хомут Х-1 для крепления траверсы к стойке поставляется отдельно.</t>
  </si>
  <si>
    <t>Хомут для СВ-110 (Артикул: P-0442414) Металлоконструкции 0,4 кВ; 6-10 кВ. Хомут Х-42 , Х-51 для СВ-110; Хомуты изготавливаются в виде скобы, имеющей резьбу с гайками на концах. Для производства хомутов используется качественная сталь.</t>
  </si>
  <si>
    <t>СВ 110-5 линий электропередач эксплуатируются в каждом городе и селе, что говорит об их доступности и качестве. Анкерно-угловые и другие типы ж/б стоек вирированный СВ 110-5 необходимы для проводного вещания и опоры нескольких проводов. Размеры стоек CВ 110 - 5. длина – 11 метров; ширина в верхней части стойки – 175 мм, в основании – 170 мм; высота в верхней части изделия - 165 мм, в основании – 280 мм.</t>
  </si>
  <si>
    <t> АИР132S4 – трехфазный асинхронный электродвигатель 7,5 кВт 750 об/мин общепромышленного назначения с короткозамкнутым ротором. Частота вращения поля статора 750 об/мин Скорость вращения вала 750 оборотов Тип Асинхронный Напряжение питания Трехфазное, 220/380, 380/660 вольт Монтажное исполнение Лапы/фланец/комбинированное Номинальный ток 15,6 А КПД 87,0 %</t>
  </si>
  <si>
    <t> АИР112М2 – трехфазный асинхронный электродвигатель 7,5 кВт 3000 об/мин общепромышленного назначения с короткозамкнутым ротором. Мощность 7,5 кВт Частота вращения поля статора 3000 об/мин Скорость вращения вала 2895 оборотов Тип Асинхронный Напряжение питания Трехфазное, 220/380, 380/660 вольт Монтажное исполнение -комбинированное;</t>
  </si>
  <si>
    <t xml:space="preserve">Консольный насосы К 80-50-250  предназначены для перекачивания воды Подача 50 м3/час Напор 80 м.в.ст  Размеры1100х400х430 Масса250 кг Вход 80 Выход 50 Мощность 22 x 3000 кВт x об/мин </t>
  </si>
  <si>
    <t>Насос погружной скважинный UNIPUMP ЭЦВ 5-20-60; Насос Unipump ЭЦВ 5-20-60 24138 предназначен для перекачивания неагрессивной, чистой без абразивных частиц жидкости. Используется для подачи воды в бытовых условиях. Высота подъема-95 м; Глубина погружения- 70м; Мощность 5500Вт; Производительность-500 л/мин; Трубное соединение внутренняя G3 дюйм; Диаметр насоса 131,2 мм; Длина кабеля 2 м; Тип -скважинный; Вид-погружной; Защита от сухого хода- нет; Мах температура жидкости 35 °С; Min уровень воды 3000 мм; Соединитель в комплекте- нет; Материал крыльчатки-полимер.Для повышения давления-нет; Частота - 50Гц; Вес нетто-49,5 кг.</t>
  </si>
  <si>
    <t xml:space="preserve">Калорифер 15квт 380в Ремонт и строительство на сегодняшний день становятся очень популярными, но для качественного выполнения работы необходимо иметь не менее качественные инструменты и приборы. Наша компания предлагает широкий ассортимент строительных инструментов и аппаратов по приятным ценам. </t>
  </si>
  <si>
    <t>Задвижка чугунная 30ч39р Ду-80 мм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</si>
  <si>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Задвижка чугунная 30ч39р Ду-150 мм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</si>
  <si>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Задвижка чугунная 30ч39р Ду-100 мм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t>
  </si>
  <si>
    <t xml:space="preserve">Вентиль чугунный  15ч9п Ду-25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 </t>
  </si>
  <si>
    <t xml:space="preserve">Вентиль чугунный  15ч9п Ду-15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 </t>
  </si>
  <si>
    <t xml:space="preserve">Вентиль чуг. 15ч9п Ду-50 Ру-16. Выполняют функцию запирающих устройств, позволяют перекрывать либо освобождать поток жидкой и воздушной сред. Изделия применяются в трубопроводных комплексах по переводу пара, нефтепродуктов, воды и т.д. </t>
  </si>
  <si>
    <t xml:space="preserve">Кран шаровой стальной муфтовый LD КШЦМ Ду80 Выполняют функцию запирающих устройств, позволяют перекрывать либо освобождать поток технической воды. Изделия применяются в трубопроводных комплексах воды и водовозах. </t>
  </si>
  <si>
    <t>Разъединитель РЛНД-10 УХЛ-1 с приводом ПРНЗ-10 УХЛ-1 на напряжение 10кВ предназначены для включения и отключения под напряжением участков электрической цепи высокого напряжения при отсутствии нагрузочного тока, а также заземления отключенных участков линий при помощи стационарных-заземляющих ножей, при их наличии.1200x470x385, Артикул P-0244620</t>
  </si>
  <si>
    <t>Высоковольтный предохранитель ПК-6 (ПКТ-6) на 100А предназначен для защиты силовых трансформаторов, воздушных кабельных линий. Данный тип предохранителей устанавливаются на стороне высокого напряжения трансформаторных подстанций, укомплектованных трансформатором</t>
  </si>
  <si>
    <t>Рубильник-переключатель 4P, I-0-II, 630A, до 690В АС HI458; Перекидной рубильник 630А, 4 полюса, HI458 Hager Трехпозиционный перекидной рубильник 630А одновременно переключает 4 полюса - 3 фазы и ноль. Переключение происходит через нулевое положение. Устанавливается в навесных и напольных распределительных щитах. Соответствует стандарту EN60947-3.</t>
  </si>
  <si>
    <t>3СТп -10- 70/120 соединительная кабельная муфта, без болтовых соединителей, для установки на 3-х жильный кабель до 10 кВ; Характеристики тип установки: внутр. + наружн.; тип кабеля: с/без брони; диапазон сечений (мм²): 70-120; болт. в компл.:   нет;изоляция:   бумажная; тип муфты:   соединительная; напр. (кВ):   6; 10; жил в кабеле:  3;сечение (мм²)70; 95;120;</t>
  </si>
  <si>
    <t>Муфта концевая КНтп 3 70/95/120 в Муфта марки КНтп-10-70/120 идет в комплекте с наконечниками на диапазон сечений 70/120 кв. мм. Они выполняются из алюминиевого сплава и дополнены контактными винтами с головками, которые срываются при затягивании. Муфты могут использоваться с кабелем с алюминиевыми и медными токопроводящими жилами и обеспечивают надежное соединение.</t>
  </si>
  <si>
    <t>КСР-6(10)кВ Коробка соединительная рудничная КСР-6(10) предназначена для надежного соединения гибких и бронированных кабелей электропитания оборудования, в трехфазных сетях 6(10) кВ с изолированной нейтралью. В зависимости от типа исполнения, обеспечивают разъединение и заземление линий в сетях 6(10) кВ с изолированной нейтралью. КСР-6-630-С-02-2 УХЛ5 - коробка соединительная рудничная, номинальное напряжение 6кВ, номинальный ток 400А, С-соединительная, конструктивное исполнение корпуса 02, количество кабельных вводов 2, климатическое исполнение и категория размещения УХЛ5.</t>
  </si>
  <si>
    <t>Коробки разветвлительные КРН 250 ; коробки КРН-250 используются в качестве соединяющих и разветвляющих узлов гибкого кабеля и проводов из меди или алюминия. ТУ 3418-012-50578968-2013; Исполнение (маркировка взрывозащиты) -РН1; Номинальное напряжение, В - 660 Номинальный ток, А - 200; 250 Номинальная частота тока, Гц - 50 Число вводных устройств, шт. - 4 Сечение жил кабеля, мм2 - 6-70 Наружный диаметр подсоединяемого кабеля, мм - 24-52 Число зажимов, шт.: силовых - 6 заземляющих - 3 Исполнение - Рудничное нормальное РН2 Масса, кг - 9,2; Гарантийный срок - 2 года со дня ввода коробки в эксплуатацию.</t>
  </si>
  <si>
    <t>54 позиций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</si>
</sst>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р_._-;\-* #,##0.00_р_._-;_-* &quot;-&quot;??_р_._-;_-@_-"/>
    <numFmt numFmtId="165" formatCode="_-* #,##0.00\ _₽_-;\-* #,##0.00\ _₽_-;_-* &quot;-&quot;??\ _₽_-;_-@_-"/>
    <numFmt numFmtId="166" formatCode="#,##0.00_ ;[Red]\-#,##0.00\ "/>
    <numFmt numFmtId="167" formatCode="#,##0_ ;[Red]\-#,##0\ "/>
    <numFmt numFmtId="168" formatCode="0.0"/>
    <numFmt numFmtId="169" formatCode="General_)"/>
    <numFmt numFmtId="170" formatCode="#,##0.0_ ;[Red]\-#,##0.0\ "/>
    <numFmt numFmtId="171" formatCode="[$-419]General"/>
    <numFmt numFmtId="172" formatCode="[$-419]0"/>
    <numFmt numFmtId="173" formatCode="#,##0.000_ ;[Red]\-#,##0.000\ "/>
    <numFmt numFmtId="174" formatCode="#,##0.0"/>
    <numFmt numFmtId="181" formatCode="_-* #,##0.00_-;\-* #,##0.00_-;_-* &quot;-&quot;??_-;_-@_-"/>
  </numFmts>
  <fonts count="64">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u/>
      <sz val="11"/>
      <color theme="10"/>
      <name val="Calibri"/>
      <family val="2"/>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1"/>
      <color theme="1"/>
      <name val="Calibri"/>
      <family val="2"/>
      <scheme val="minor"/>
    </font>
    <font>
      <sz val="12"/>
      <color theme="1"/>
      <name val="Calibri"/>
      <family val="2"/>
      <charset val="204"/>
      <scheme val="minor"/>
    </font>
    <font>
      <u/>
      <sz val="11"/>
      <color theme="10"/>
      <name val="Calibri"/>
      <family val="2"/>
      <charset val="204"/>
      <scheme val="minor"/>
    </font>
    <font>
      <sz val="12"/>
      <color indexed="8"/>
      <name val="Times New Roman"/>
      <family val="1"/>
      <charset val="204"/>
    </font>
    <font>
      <sz val="12"/>
      <color rgb="FF222222"/>
      <name val="Times New Roman"/>
      <family val="1"/>
      <charset val="204"/>
    </font>
    <font>
      <u/>
      <sz val="12"/>
      <name val="Times New Roman"/>
      <family val="1"/>
      <charset val="204"/>
    </font>
    <font>
      <sz val="10"/>
      <name val="Arial Cyr"/>
      <charset val="186"/>
    </font>
    <font>
      <sz val="12"/>
      <color rgb="FF000000"/>
      <name val="Times New Roman"/>
      <family val="1"/>
      <charset val="204"/>
    </font>
    <font>
      <b/>
      <sz val="12"/>
      <color theme="0"/>
      <name val="Times New Roman"/>
      <family val="1"/>
      <charset val="204"/>
    </font>
    <font>
      <b/>
      <sz val="12"/>
      <color rgb="FFFF0000"/>
      <name val="Times New Roman"/>
      <family val="1"/>
      <charset val="204"/>
    </font>
    <font>
      <sz val="12"/>
      <color rgb="FF333333"/>
      <name val="Times New Roman"/>
      <family val="1"/>
      <charset val="204"/>
    </font>
    <font>
      <b/>
      <sz val="10"/>
      <color theme="1"/>
      <name val="Times New Roman"/>
      <family val="1"/>
      <charset val="204"/>
    </font>
    <font>
      <sz val="11"/>
      <color rgb="FF000000"/>
      <name val="Times New Roman"/>
      <family val="1"/>
      <charset val="204"/>
    </font>
    <font>
      <sz val="13"/>
      <color theme="1"/>
      <name val="Times New Roman"/>
      <family val="1"/>
      <charset val="204"/>
    </font>
    <font>
      <sz val="10"/>
      <color theme="1"/>
      <name val="Times New Roman"/>
      <family val="1"/>
      <charset val="204"/>
    </font>
    <font>
      <b/>
      <sz val="16"/>
      <color theme="1"/>
      <name val="Times New Roman"/>
      <family val="1"/>
      <charset val="204"/>
    </font>
    <font>
      <sz val="14"/>
      <color theme="1"/>
      <name val="Times New Roman"/>
      <family val="1"/>
      <charset val="204"/>
    </font>
    <font>
      <sz val="9"/>
      <name val="Times New Roman"/>
      <family val="1"/>
      <charset val="204"/>
    </font>
    <font>
      <sz val="10"/>
      <name val="Times New Roman"/>
      <family val="1"/>
      <charset val="204"/>
    </font>
    <font>
      <sz val="10"/>
      <color rgb="FF000000"/>
      <name val="Times New Roman"/>
      <family val="1"/>
      <charset val="204"/>
    </font>
    <font>
      <sz val="12"/>
      <name val="Courier"/>
      <family val="1"/>
      <charset val="204"/>
    </font>
    <font>
      <sz val="11"/>
      <color theme="1"/>
      <name val="Times New Roman"/>
      <family val="1"/>
      <charset val="204"/>
    </font>
    <font>
      <sz val="14"/>
      <name val="Times New Roman"/>
      <family val="1"/>
      <charset val="204"/>
    </font>
    <font>
      <b/>
      <sz val="14"/>
      <color theme="1"/>
      <name val="Times New Roman"/>
      <family val="1"/>
      <charset val="204"/>
    </font>
    <font>
      <b/>
      <sz val="14"/>
      <name val="Times New Roman"/>
      <family val="1"/>
      <charset val="204"/>
    </font>
    <font>
      <b/>
      <sz val="11"/>
      <color theme="1"/>
      <name val="Times New Roman"/>
      <family val="1"/>
      <charset val="204"/>
    </font>
    <font>
      <sz val="11"/>
      <name val="Times New Roman"/>
      <family val="1"/>
      <charset val="204"/>
    </font>
    <font>
      <sz val="11"/>
      <color rgb="FF000000"/>
      <name val="Calibri"/>
      <family val="2"/>
      <charset val="204"/>
    </font>
    <font>
      <b/>
      <sz val="12"/>
      <color theme="0"/>
      <name val="Arial"/>
      <family val="2"/>
      <charset val="204"/>
    </font>
    <font>
      <b/>
      <sz val="12"/>
      <color theme="1"/>
      <name val="Arial"/>
      <family val="2"/>
      <charset val="204"/>
    </font>
    <font>
      <sz val="8"/>
      <name val="Calibri"/>
      <family val="2"/>
      <charset val="204"/>
      <scheme val="minor"/>
    </font>
    <font>
      <sz val="10"/>
      <color rgb="FF000000"/>
      <name val="Times New Roman"/>
      <family val="1"/>
      <charset val="204"/>
    </font>
    <font>
      <sz val="14"/>
      <color theme="1"/>
      <name val="Calibri"/>
      <family val="2"/>
      <charset val="204"/>
      <scheme val="minor"/>
    </font>
    <font>
      <b/>
      <sz val="9"/>
      <name val="Times New Roman"/>
      <family val="1"/>
      <charset val="204"/>
    </font>
    <font>
      <sz val="8"/>
      <color theme="1"/>
      <name val="Times New Roman"/>
      <family val="1"/>
      <charset val="204"/>
    </font>
    <font>
      <sz val="14"/>
      <color rgb="FFFF0000"/>
      <name val="Times New Roman"/>
      <family val="1"/>
      <charset val="204"/>
    </font>
    <font>
      <sz val="11"/>
      <name val="Calibri"/>
      <family val="2"/>
      <charset val="204"/>
      <scheme val="minor"/>
    </font>
    <font>
      <sz val="11"/>
      <name val="Calibri"/>
      <family val="2"/>
      <scheme val="minor"/>
    </font>
    <font>
      <b/>
      <sz val="11"/>
      <color theme="1"/>
      <name val="Calibri"/>
      <family val="2"/>
      <charset val="204"/>
      <scheme val="minor"/>
    </font>
    <font>
      <sz val="10"/>
      <name val="Helv"/>
      <charset val="204"/>
    </font>
    <font>
      <b/>
      <sz val="24"/>
      <name val="Times New Roman"/>
      <family val="1"/>
      <charset val="204"/>
    </font>
    <font>
      <b/>
      <sz val="20"/>
      <name val="Times New Roman"/>
      <family val="2"/>
      <charset val="204"/>
    </font>
    <font>
      <b/>
      <u/>
      <sz val="14"/>
      <name val="Times New Roman"/>
      <family val="1"/>
      <charset val="204"/>
    </font>
    <font>
      <vertAlign val="superscript"/>
      <sz val="12"/>
      <name val="Times New Roman"/>
      <family val="1"/>
      <charset val="204"/>
    </font>
    <font>
      <sz val="12"/>
      <color rgb="FF1F1F1F"/>
      <name val="Times New Roman"/>
      <family val="1"/>
      <charset val="204"/>
    </font>
    <font>
      <sz val="12"/>
      <color rgb="FFFF0000"/>
      <name val="Times New Roman"/>
      <family val="1"/>
      <charset val="204"/>
    </font>
    <font>
      <b/>
      <sz val="14"/>
      <color rgb="FF000000"/>
      <name val="Times New Roman"/>
      <family val="1"/>
      <charset val="204"/>
    </font>
    <font>
      <sz val="11"/>
      <color rgb="FFFF0000"/>
      <name val="Times New Roman"/>
      <family val="1"/>
      <charset val="204"/>
    </font>
    <font>
      <sz val="11"/>
      <color rgb="FF202124"/>
      <name val="Times New Roman"/>
      <family val="1"/>
      <charset val="204"/>
    </font>
    <font>
      <sz val="11"/>
      <color rgb="FF000000"/>
      <name val="Arial"/>
      <family val="2"/>
      <charset val="204"/>
    </font>
    <font>
      <i/>
      <sz val="12"/>
      <color rgb="FF333333"/>
      <name val="Times New Roman"/>
      <family val="1"/>
      <charset val="204"/>
    </font>
    <font>
      <sz val="12"/>
      <color rgb="FF202124"/>
      <name val="Times New Roman"/>
      <family val="1"/>
      <charset val="204"/>
    </font>
    <font>
      <i/>
      <sz val="12"/>
      <color rgb="FFFF0000"/>
      <name val="Times New Roman"/>
      <family val="1"/>
      <charset val="204"/>
    </font>
    <font>
      <sz val="12"/>
      <color theme="0"/>
      <name val="Times New Roman"/>
      <family val="1"/>
      <charset val="204"/>
    </font>
    <font>
      <b/>
      <sz val="14"/>
      <color rgb="FFFF0000"/>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B0F0"/>
        <bgColor indexed="64"/>
      </patternFill>
    </fill>
    <fill>
      <patternFill patternType="solid">
        <fgColor rgb="FFFFFFFF"/>
        <bgColor indexed="64"/>
      </patternFill>
    </fill>
    <fill>
      <patternFill patternType="solid">
        <fgColor rgb="FFFFFFFF"/>
        <bgColor rgb="FFFFFFFF"/>
      </patternFill>
    </fill>
    <fill>
      <patternFill patternType="solid">
        <fgColor theme="0" tint="-4.9989318521683403E-2"/>
        <bgColor indexed="64"/>
      </patternFill>
    </fill>
    <fill>
      <patternFill patternType="solid">
        <fgColor indexed="9"/>
        <bgColor indexed="64"/>
      </patternFill>
    </fill>
    <fill>
      <patternFill patternType="solid">
        <fgColor rgb="FFFFC000"/>
        <bgColor indexed="64"/>
      </patternFill>
    </fill>
    <fill>
      <patternFill patternType="solid">
        <fgColor theme="7"/>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s>
  <cellStyleXfs count="37">
    <xf numFmtId="0" fontId="0" fillId="0" borderId="0"/>
    <xf numFmtId="0" fontId="2" fillId="0" borderId="0"/>
    <xf numFmtId="0" fontId="1" fillId="0" borderId="0"/>
    <xf numFmtId="0" fontId="1" fillId="0" borderId="0"/>
    <xf numFmtId="0" fontId="3" fillId="0" borderId="0"/>
    <xf numFmtId="0" fontId="1" fillId="0" borderId="0"/>
    <xf numFmtId="0" fontId="4" fillId="0" borderId="0" applyNumberFormat="0" applyFill="0" applyBorder="0" applyAlignment="0" applyProtection="0"/>
    <xf numFmtId="0" fontId="1" fillId="0" borderId="0"/>
    <xf numFmtId="0" fontId="9" fillId="0" borderId="0"/>
    <xf numFmtId="164" fontId="2" fillId="0" borderId="0" applyFont="0" applyFill="0" applyBorder="0" applyAlignment="0" applyProtection="0"/>
    <xf numFmtId="0" fontId="10" fillId="0" borderId="0"/>
    <xf numFmtId="165" fontId="10" fillId="0" borderId="0" applyFont="0" applyFill="0" applyBorder="0" applyAlignment="0" applyProtection="0"/>
    <xf numFmtId="0" fontId="1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xf numFmtId="169" fontId="29" fillId="0" borderId="0"/>
    <xf numFmtId="171" fontId="36" fillId="0" borderId="0"/>
    <xf numFmtId="0" fontId="28" fillId="0" borderId="0"/>
    <xf numFmtId="0" fontId="4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cellStyleXfs>
  <cellXfs count="446">
    <xf numFmtId="0" fontId="0" fillId="0" borderId="0" xfId="0"/>
    <xf numFmtId="0" fontId="7" fillId="4"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1" xfId="0" applyFont="1" applyBorder="1" applyAlignment="1">
      <alignment horizontal="center" vertical="center"/>
    </xf>
    <xf numFmtId="1" fontId="17" fillId="3" borderId="0" xfId="0" applyNumberFormat="1" applyFont="1" applyFill="1" applyAlignment="1">
      <alignment horizontal="center" vertical="center" wrapText="1"/>
    </xf>
    <xf numFmtId="1" fontId="17"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6" fillId="3" borderId="0" xfId="0" applyFont="1" applyFill="1" applyAlignment="1">
      <alignment horizontal="center" vertical="center" wrapText="1"/>
    </xf>
    <xf numFmtId="0" fontId="6" fillId="0" borderId="0" xfId="0" applyFont="1"/>
    <xf numFmtId="0" fontId="5" fillId="0" borderId="0" xfId="0" applyFont="1"/>
    <xf numFmtId="1" fontId="5" fillId="0" borderId="0" xfId="0" applyNumberFormat="1" applyFont="1"/>
    <xf numFmtId="3" fontId="7" fillId="0" borderId="1" xfId="0" applyNumberFormat="1" applyFont="1" applyBorder="1" applyAlignment="1">
      <alignment horizontal="center" vertical="center" wrapText="1"/>
    </xf>
    <xf numFmtId="3" fontId="7" fillId="2" borderId="1" xfId="0" applyNumberFormat="1" applyFont="1" applyFill="1" applyBorder="1" applyAlignment="1">
      <alignment horizontal="left" vertical="center" wrapText="1"/>
    </xf>
    <xf numFmtId="3" fontId="7" fillId="2"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xf>
    <xf numFmtId="3" fontId="7" fillId="0" borderId="1" xfId="0" applyNumberFormat="1" applyFont="1" applyBorder="1" applyAlignment="1">
      <alignment horizontal="right" vertical="center"/>
    </xf>
    <xf numFmtId="0" fontId="8" fillId="0" borderId="0" xfId="0" applyFont="1"/>
    <xf numFmtId="3" fontId="7" fillId="2" borderId="6" xfId="0" applyNumberFormat="1" applyFont="1" applyFill="1" applyBorder="1" applyAlignment="1">
      <alignment horizontal="center" vertical="center" wrapText="1"/>
    </xf>
    <xf numFmtId="0" fontId="7" fillId="0" borderId="0" xfId="0" applyFont="1"/>
    <xf numFmtId="0" fontId="6" fillId="0" borderId="0" xfId="0" applyFont="1" applyFill="1"/>
    <xf numFmtId="0" fontId="5" fillId="0" borderId="0" xfId="0" applyFont="1" applyFill="1"/>
    <xf numFmtId="1" fontId="17"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7" fillId="3" borderId="1" xfId="0" applyFont="1" applyFill="1" applyBorder="1"/>
    <xf numFmtId="0" fontId="7" fillId="5" borderId="1" xfId="0" applyFont="1" applyFill="1" applyBorder="1"/>
    <xf numFmtId="0" fontId="7" fillId="5"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9" fillId="0" borderId="0" xfId="0" applyFont="1" applyFill="1" applyAlignment="1">
      <alignment horizontal="center" vertical="center" wrapText="1"/>
    </xf>
    <xf numFmtId="3" fontId="7" fillId="0" borderId="1" xfId="0" applyNumberFormat="1" applyFont="1" applyFill="1" applyBorder="1" applyAlignment="1">
      <alignment horizontal="center" vertical="center"/>
    </xf>
    <xf numFmtId="3" fontId="7" fillId="0" borderId="3"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xf>
    <xf numFmtId="0" fontId="21" fillId="6" borderId="1" xfId="0" applyFont="1" applyFill="1" applyBorder="1" applyAlignment="1">
      <alignment horizontal="center" wrapText="1"/>
    </xf>
    <xf numFmtId="0" fontId="5" fillId="2" borderId="1" xfId="0" applyFont="1" applyFill="1" applyBorder="1" applyAlignment="1">
      <alignment horizontal="center" wrapText="1"/>
    </xf>
    <xf numFmtId="0" fontId="7" fillId="2" borderId="1" xfId="0" applyFont="1" applyFill="1" applyBorder="1" applyAlignment="1">
      <alignment horizontal="center" wrapText="1"/>
    </xf>
    <xf numFmtId="0" fontId="2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0" fillId="0" borderId="0" xfId="0" applyFont="1" applyAlignment="1">
      <alignment horizontal="center"/>
    </xf>
    <xf numFmtId="0" fontId="30" fillId="0" borderId="0" xfId="0" applyFont="1" applyAlignment="1">
      <alignment horizontal="center" vertical="center"/>
    </xf>
    <xf numFmtId="0" fontId="30" fillId="2" borderId="0" xfId="0" applyFont="1" applyFill="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 xfId="8" applyFont="1" applyBorder="1" applyAlignment="1" applyProtection="1">
      <alignment horizontal="center" vertical="center"/>
      <protection locked="0"/>
    </xf>
    <xf numFmtId="0" fontId="30" fillId="2" borderId="1" xfId="0" applyFont="1" applyFill="1" applyBorder="1" applyAlignment="1">
      <alignment horizontal="center" vertical="center" wrapText="1"/>
    </xf>
    <xf numFmtId="1" fontId="35" fillId="0" borderId="1" xfId="0" applyNumberFormat="1"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35" fillId="0" borderId="1" xfId="10" applyFont="1" applyBorder="1" applyAlignment="1">
      <alignment horizontal="center" vertical="center" wrapText="1"/>
    </xf>
    <xf numFmtId="0" fontId="30" fillId="0" borderId="4" xfId="0" applyFont="1" applyBorder="1" applyAlignment="1">
      <alignment horizontal="center" vertical="center"/>
    </xf>
    <xf numFmtId="1" fontId="37" fillId="0" borderId="0" xfId="0" applyNumberFormat="1" applyFont="1" applyAlignment="1">
      <alignment horizontal="center" vertical="center" wrapText="1"/>
    </xf>
    <xf numFmtId="0" fontId="38" fillId="0" borderId="0" xfId="0" applyFont="1" applyAlignment="1">
      <alignment horizontal="center" vertical="center" wrapText="1"/>
    </xf>
    <xf numFmtId="1" fontId="16" fillId="0" borderId="1"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49" fontId="30" fillId="0" borderId="18" xfId="0" applyNumberFormat="1" applyFont="1" applyBorder="1" applyAlignment="1">
      <alignment horizontal="center" vertical="center"/>
    </xf>
    <xf numFmtId="0" fontId="0" fillId="8" borderId="0" xfId="0" applyFill="1"/>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3" fontId="7" fillId="2" borderId="1" xfId="0" applyNumberFormat="1" applyFont="1" applyFill="1" applyBorder="1" applyAlignment="1">
      <alignment horizontal="center" vertical="center"/>
    </xf>
    <xf numFmtId="3" fontId="12" fillId="0" borderId="1" xfId="0" applyNumberFormat="1" applyFont="1" applyBorder="1" applyAlignment="1">
      <alignment horizontal="center" vertical="center" wrapText="1"/>
    </xf>
    <xf numFmtId="166" fontId="16" fillId="2" borderId="1" xfId="0" applyNumberFormat="1" applyFont="1" applyFill="1" applyBorder="1" applyAlignment="1">
      <alignment horizontal="center" vertical="center"/>
    </xf>
    <xf numFmtId="3" fontId="16" fillId="2" borderId="1" xfId="0" applyNumberFormat="1" applyFont="1" applyFill="1" applyBorder="1" applyAlignment="1">
      <alignment horizontal="center" vertical="center"/>
    </xf>
    <xf numFmtId="3"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0" xfId="0" applyFont="1" applyAlignment="1">
      <alignment horizontal="center" vertical="center"/>
    </xf>
    <xf numFmtId="43" fontId="0" fillId="0" borderId="0" xfId="21" applyFont="1"/>
    <xf numFmtId="0" fontId="25" fillId="0" borderId="0" xfId="0" applyFont="1"/>
    <xf numFmtId="0" fontId="0" fillId="2" borderId="0" xfId="0" applyFill="1"/>
    <xf numFmtId="0" fontId="41" fillId="0" borderId="1" xfId="0" applyFont="1" applyBorder="1" applyAlignment="1">
      <alignment horizontal="center" vertical="center"/>
    </xf>
    <xf numFmtId="0" fontId="0" fillId="0" borderId="0" xfId="0"/>
    <xf numFmtId="0" fontId="26"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6" fillId="2" borderId="1" xfId="0" applyFont="1" applyFill="1" applyBorder="1" applyAlignment="1">
      <alignment horizontal="center" vertical="center"/>
    </xf>
    <xf numFmtId="173" fontId="5" fillId="2" borderId="1" xfId="0" applyNumberFormat="1" applyFont="1" applyFill="1" applyBorder="1" applyAlignment="1">
      <alignment horizontal="center" vertical="center" wrapText="1"/>
    </xf>
    <xf numFmtId="174" fontId="7"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xf>
    <xf numFmtId="0" fontId="35" fillId="2" borderId="1" xfId="0" applyFont="1" applyFill="1" applyBorder="1" applyAlignment="1">
      <alignment horizontal="center" vertical="center" wrapText="1"/>
    </xf>
    <xf numFmtId="0" fontId="35" fillId="2" borderId="1" xfId="0" applyFont="1" applyFill="1" applyBorder="1" applyAlignment="1">
      <alignment horizontal="center" vertical="center"/>
    </xf>
    <xf numFmtId="0" fontId="26" fillId="2" borderId="1" xfId="6" applyFont="1" applyFill="1" applyBorder="1" applyAlignment="1" applyProtection="1">
      <alignment horizontal="center" vertical="center" wrapText="1"/>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0" fillId="0" borderId="0" xfId="0" applyAlignment="1">
      <alignment horizontal="center"/>
    </xf>
    <xf numFmtId="2" fontId="27" fillId="0" borderId="1" xfId="1" applyNumberFormat="1" applyFont="1" applyBorder="1" applyAlignment="1">
      <alignment horizontal="center" wrapText="1"/>
    </xf>
    <xf numFmtId="0" fontId="30" fillId="0" borderId="0" xfId="0" applyFont="1"/>
    <xf numFmtId="0" fontId="30"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1" fontId="35" fillId="2" borderId="1" xfId="0" applyNumberFormat="1" applyFont="1" applyFill="1" applyBorder="1" applyAlignment="1">
      <alignment horizontal="center" vertical="center"/>
    </xf>
    <xf numFmtId="0" fontId="30" fillId="2" borderId="0" xfId="0" applyFont="1" applyFill="1"/>
    <xf numFmtId="1" fontId="35" fillId="2" borderId="1" xfId="0" applyNumberFormat="1" applyFont="1" applyFill="1" applyBorder="1" applyAlignment="1">
      <alignment horizontal="center" vertical="center" wrapText="1"/>
    </xf>
    <xf numFmtId="168" fontId="35" fillId="0" borderId="1" xfId="0" applyNumberFormat="1" applyFont="1" applyBorder="1" applyAlignment="1">
      <alignment horizontal="center" vertical="center"/>
    </xf>
    <xf numFmtId="2" fontId="35" fillId="0" borderId="1" xfId="0" applyNumberFormat="1" applyFont="1" applyBorder="1" applyAlignment="1">
      <alignment horizontal="center" vertical="center"/>
    </xf>
    <xf numFmtId="168" fontId="35" fillId="0" borderId="1" xfId="0" applyNumberFormat="1" applyFont="1" applyBorder="1" applyAlignment="1">
      <alignment horizontal="center" vertical="center" wrapText="1"/>
    </xf>
    <xf numFmtId="3" fontId="27" fillId="2" borderId="1" xfId="0" applyNumberFormat="1" applyFont="1" applyFill="1" applyBorder="1" applyAlignment="1">
      <alignment horizontal="center" vertical="center" wrapText="1"/>
    </xf>
    <xf numFmtId="3" fontId="27" fillId="0" borderId="1" xfId="0" applyNumberFormat="1" applyFont="1" applyBorder="1" applyAlignment="1">
      <alignment horizontal="center" vertical="center"/>
    </xf>
    <xf numFmtId="49" fontId="30" fillId="0" borderId="1" xfId="0" applyNumberFormat="1" applyFont="1" applyBorder="1" applyAlignment="1">
      <alignment horizontal="center" vertical="center"/>
    </xf>
    <xf numFmtId="2" fontId="30" fillId="0" borderId="0" xfId="0" applyNumberFormat="1" applyFont="1"/>
    <xf numFmtId="3" fontId="27" fillId="0" borderId="1" xfId="0" applyNumberFormat="1" applyFont="1" applyBorder="1" applyAlignment="1">
      <alignment horizontal="center" vertical="center" wrapText="1"/>
    </xf>
    <xf numFmtId="2" fontId="23" fillId="0" borderId="1" xfId="0" applyNumberFormat="1" applyFont="1" applyBorder="1" applyAlignment="1">
      <alignment horizontal="center" vertical="center" wrapText="1"/>
    </xf>
    <xf numFmtId="0" fontId="21" fillId="2" borderId="1" xfId="0" applyFont="1" applyFill="1" applyBorder="1" applyAlignment="1">
      <alignment horizontal="center" vertical="center"/>
    </xf>
    <xf numFmtId="0" fontId="30" fillId="2" borderId="7" xfId="0" applyFont="1" applyFill="1" applyBorder="1" applyAlignment="1">
      <alignment horizontal="center" vertical="center"/>
    </xf>
    <xf numFmtId="0" fontId="21" fillId="2" borderId="1" xfId="0" applyFont="1" applyFill="1" applyBorder="1" applyAlignment="1">
      <alignment horizontal="center" vertical="center" wrapText="1"/>
    </xf>
    <xf numFmtId="0" fontId="30" fillId="0" borderId="1" xfId="0" applyFont="1" applyBorder="1" applyAlignment="1">
      <alignment horizontal="center"/>
    </xf>
    <xf numFmtId="0" fontId="16" fillId="0" borderId="1" xfId="0" applyFont="1" applyBorder="1" applyAlignment="1">
      <alignment horizontal="center" vertical="center"/>
    </xf>
    <xf numFmtId="0" fontId="12" fillId="0" borderId="1" xfId="0" applyFont="1" applyBorder="1" applyAlignment="1">
      <alignment horizontal="center" vertical="center"/>
    </xf>
    <xf numFmtId="4" fontId="5" fillId="0" borderId="1" xfId="0" applyNumberFormat="1" applyFont="1" applyBorder="1" applyAlignment="1">
      <alignment horizontal="center" vertical="center" wrapText="1"/>
    </xf>
    <xf numFmtId="0" fontId="5" fillId="0" borderId="7" xfId="0" applyFont="1" applyBorder="1" applyAlignment="1">
      <alignment horizontal="center" vertical="center"/>
    </xf>
    <xf numFmtId="0" fontId="7" fillId="0" borderId="1" xfId="0" applyFont="1" applyFill="1" applyBorder="1" applyAlignment="1">
      <alignment horizontal="center" vertical="center" wrapText="1"/>
    </xf>
    <xf numFmtId="0" fontId="35" fillId="2" borderId="1" xfId="11" applyNumberFormat="1" applyFont="1" applyFill="1" applyBorder="1" applyAlignment="1">
      <alignment horizontal="center" vertical="center"/>
    </xf>
    <xf numFmtId="0" fontId="35" fillId="2" borderId="4" xfId="11" applyNumberFormat="1" applyFont="1" applyFill="1" applyBorder="1" applyAlignment="1">
      <alignment horizontal="center" vertical="center"/>
    </xf>
    <xf numFmtId="0" fontId="35" fillId="0" borderId="4" xfId="11" applyNumberFormat="1" applyFont="1" applyFill="1" applyBorder="1" applyAlignment="1">
      <alignment horizontal="center" vertical="center"/>
    </xf>
    <xf numFmtId="0" fontId="35" fillId="0" borderId="1" xfId="11" applyNumberFormat="1" applyFont="1" applyFill="1" applyBorder="1" applyAlignment="1">
      <alignment horizontal="center" vertical="center"/>
    </xf>
    <xf numFmtId="0" fontId="12" fillId="0" borderId="1" xfId="0" applyFont="1" applyBorder="1" applyAlignment="1">
      <alignment horizontal="center" vertical="center" wrapText="1"/>
    </xf>
    <xf numFmtId="0" fontId="16" fillId="0" borderId="2" xfId="0" applyFont="1" applyBorder="1" applyAlignment="1">
      <alignment horizontal="center" vertical="center" wrapText="1"/>
    </xf>
    <xf numFmtId="1" fontId="16" fillId="0" borderId="1" xfId="0" applyNumberFormat="1" applyFont="1" applyBorder="1" applyAlignment="1">
      <alignment horizontal="center" vertical="center" wrapText="1"/>
    </xf>
    <xf numFmtId="0" fontId="16" fillId="0" borderId="17" xfId="0" applyFont="1" applyBorder="1" applyAlignment="1">
      <alignment horizontal="center" vertical="center" wrapText="1"/>
    </xf>
    <xf numFmtId="0" fontId="16" fillId="0" borderId="2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166" fontId="5" fillId="2" borderId="4" xfId="0" applyNumberFormat="1" applyFont="1" applyFill="1" applyBorder="1" applyAlignment="1">
      <alignment horizontal="center" vertical="center" wrapText="1"/>
    </xf>
    <xf numFmtId="166" fontId="5" fillId="2" borderId="5" xfId="0" applyNumberFormat="1" applyFont="1" applyFill="1" applyBorder="1" applyAlignment="1">
      <alignment horizontal="center" vertical="center" wrapText="1"/>
    </xf>
    <xf numFmtId="166" fontId="5" fillId="2"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0" xfId="0" applyFont="1" applyAlignment="1">
      <alignment horizontal="center" vertical="center" wrapText="1"/>
    </xf>
    <xf numFmtId="0" fontId="34" fillId="5" borderId="15" xfId="0" applyFont="1" applyFill="1" applyBorder="1" applyAlignment="1">
      <alignment horizontal="center" vertical="center"/>
    </xf>
    <xf numFmtId="0" fontId="34" fillId="5" borderId="16" xfId="0" applyFont="1" applyFill="1" applyBorder="1" applyAlignment="1">
      <alignment horizontal="center" vertical="center"/>
    </xf>
    <xf numFmtId="0" fontId="34" fillId="5" borderId="17" xfId="0" applyFont="1" applyFill="1" applyBorder="1" applyAlignment="1">
      <alignment horizontal="center" vertical="center"/>
    </xf>
    <xf numFmtId="0" fontId="50" fillId="2" borderId="2"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49" fillId="2" borderId="0" xfId="0" applyFont="1" applyFill="1" applyAlignment="1">
      <alignment horizontal="center" vertical="top" wrapText="1"/>
    </xf>
    <xf numFmtId="167" fontId="24" fillId="0" borderId="0" xfId="0" applyNumberFormat="1" applyFont="1" applyAlignment="1">
      <alignment horizontal="center" vertical="center" wrapText="1"/>
    </xf>
    <xf numFmtId="0" fontId="0" fillId="0" borderId="0" xfId="0"/>
    <xf numFmtId="0" fontId="23"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2" fillId="0" borderId="0" xfId="0" applyFont="1" applyAlignment="1">
      <alignment horizontal="center" vertical="center" wrapText="1"/>
    </xf>
    <xf numFmtId="166" fontId="43" fillId="0" borderId="0" xfId="0" applyNumberFormat="1" applyFont="1" applyAlignment="1">
      <alignment horizontal="center" vertical="center" wrapText="1"/>
    </xf>
    <xf numFmtId="167" fontId="5" fillId="0" borderId="0" xfId="0" applyNumberFormat="1" applyFont="1" applyAlignment="1">
      <alignment horizontal="center" vertical="center" wrapText="1"/>
    </xf>
    <xf numFmtId="0" fontId="5" fillId="0" borderId="0" xfId="0" applyFont="1" applyAlignment="1">
      <alignment horizontal="center" vertical="center" wrapText="1"/>
    </xf>
    <xf numFmtId="166" fontId="5"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0" fillId="2"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167" fontId="30" fillId="2"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167" fontId="23" fillId="2" borderId="1" xfId="0" applyNumberFormat="1" applyFont="1" applyFill="1" applyBorder="1" applyAlignment="1">
      <alignment horizontal="center" vertical="center" wrapText="1"/>
    </xf>
    <xf numFmtId="170" fontId="5"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0" xfId="0" applyFont="1"/>
    <xf numFmtId="166" fontId="5" fillId="0" borderId="1" xfId="0" applyNumberFormat="1" applyFont="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3" fontId="7" fillId="0" borderId="1" xfId="9" applyNumberFormat="1" applyFont="1" applyFill="1" applyBorder="1" applyAlignment="1">
      <alignment horizontal="center" vertical="center" wrapText="1"/>
    </xf>
    <xf numFmtId="0" fontId="5" fillId="0" borderId="1" xfId="1" applyFont="1" applyBorder="1" applyAlignment="1">
      <alignment horizontal="center" vertical="center"/>
    </xf>
    <xf numFmtId="0" fontId="5" fillId="0" borderId="0" xfId="0" applyFont="1" applyAlignment="1">
      <alignment horizontal="center" vertical="center"/>
    </xf>
    <xf numFmtId="167" fontId="24" fillId="0" borderId="0" xfId="0" applyNumberFormat="1" applyFont="1" applyAlignment="1">
      <alignment horizontal="center" vertical="center" wrapText="1"/>
    </xf>
    <xf numFmtId="0" fontId="0" fillId="0" borderId="0" xfId="0" applyAlignment="1">
      <alignment horizontal="center" vertical="center"/>
    </xf>
    <xf numFmtId="166" fontId="6" fillId="2" borderId="1" xfId="0" applyNumberFormat="1" applyFont="1" applyFill="1" applyBorder="1" applyAlignment="1">
      <alignment horizontal="center" vertical="center" wrapText="1"/>
    </xf>
    <xf numFmtId="166" fontId="34" fillId="2" borderId="1" xfId="0" applyNumberFormat="1" applyFont="1" applyFill="1" applyBorder="1" applyAlignment="1">
      <alignment horizontal="center" vertical="center" wrapText="1"/>
    </xf>
    <xf numFmtId="0" fontId="30" fillId="0" borderId="0" xfId="0" applyFont="1"/>
    <xf numFmtId="0" fontId="5" fillId="0" borderId="6" xfId="0" applyFont="1" applyBorder="1" applyAlignment="1">
      <alignment horizontal="center" vertical="center"/>
    </xf>
    <xf numFmtId="0" fontId="0" fillId="2" borderId="0" xfId="0" applyFill="1"/>
    <xf numFmtId="0" fontId="30" fillId="0" borderId="1" xfId="0" applyFont="1" applyBorder="1" applyAlignment="1">
      <alignment horizontal="center" vertical="center"/>
    </xf>
    <xf numFmtId="0" fontId="7" fillId="2" borderId="1" xfId="0" applyFont="1" applyFill="1" applyBorder="1" applyAlignment="1">
      <alignment horizontal="center" vertical="top" wrapText="1"/>
    </xf>
    <xf numFmtId="0" fontId="13" fillId="2" borderId="1" xfId="0" applyFont="1" applyFill="1" applyBorder="1" applyAlignment="1">
      <alignment horizontal="left" vertical="center" wrapText="1"/>
    </xf>
    <xf numFmtId="0" fontId="7" fillId="2" borderId="1" xfId="6" applyFont="1" applyFill="1" applyBorder="1" applyAlignment="1">
      <alignment horizontal="center" vertical="center" wrapText="1"/>
    </xf>
    <xf numFmtId="167"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7" fillId="0" borderId="0" xfId="0" applyFont="1" applyAlignment="1">
      <alignment horizontal="center" vertical="center" wrapText="1"/>
    </xf>
    <xf numFmtId="166" fontId="5" fillId="2" borderId="2" xfId="0" applyNumberFormat="1" applyFont="1" applyFill="1" applyBorder="1" applyAlignment="1">
      <alignment horizontal="center" vertical="center" wrapText="1"/>
    </xf>
    <xf numFmtId="0" fontId="30" fillId="2" borderId="4" xfId="0" applyFont="1" applyFill="1" applyBorder="1" applyAlignment="1">
      <alignment horizontal="center" vertical="center"/>
    </xf>
    <xf numFmtId="167" fontId="5" fillId="2" borderId="1" xfId="0" applyNumberFormat="1" applyFont="1" applyFill="1" applyBorder="1" applyAlignment="1">
      <alignment horizontal="center" vertical="center"/>
    </xf>
    <xf numFmtId="167" fontId="7" fillId="2" borderId="1" xfId="0" applyNumberFormat="1" applyFont="1" applyFill="1"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166" fontId="5" fillId="0" borderId="0" xfId="0" applyNumberFormat="1" applyFont="1" applyAlignment="1">
      <alignment horizontal="center" vertical="center" wrapText="1"/>
    </xf>
    <xf numFmtId="0" fontId="30" fillId="0" borderId="1" xfId="0" applyFont="1" applyBorder="1" applyAlignment="1">
      <alignment horizontal="center" vertical="center" wrapText="1"/>
    </xf>
    <xf numFmtId="167" fontId="5" fillId="2" borderId="4"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3" fontId="7" fillId="2" borderId="1" xfId="0" applyNumberFormat="1" applyFont="1" applyFill="1" applyBorder="1" applyAlignment="1">
      <alignment horizontal="center" vertical="center" wrapText="1"/>
    </xf>
    <xf numFmtId="0" fontId="35" fillId="2" borderId="1" xfId="0" applyFont="1" applyFill="1" applyBorder="1" applyAlignment="1">
      <alignment horizontal="center" vertical="center"/>
    </xf>
    <xf numFmtId="0" fontId="30" fillId="2" borderId="1" xfId="0" applyFont="1" applyFill="1" applyBorder="1" applyAlignment="1">
      <alignment horizontal="center"/>
    </xf>
    <xf numFmtId="0" fontId="25" fillId="0" borderId="1" xfId="0" applyFont="1" applyBorder="1" applyAlignment="1">
      <alignment horizontal="center" vertical="center" wrapText="1"/>
    </xf>
    <xf numFmtId="0" fontId="35" fillId="0" borderId="1" xfId="0" applyFont="1" applyBorder="1" applyAlignment="1">
      <alignment horizontal="center" vertical="center" wrapText="1"/>
    </xf>
    <xf numFmtId="167" fontId="20" fillId="0" borderId="1" xfId="0" applyNumberFormat="1" applyFont="1" applyBorder="1" applyAlignment="1">
      <alignment horizontal="center" vertical="center" wrapText="1"/>
    </xf>
    <xf numFmtId="0" fontId="7" fillId="2" borderId="2"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5"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2" borderId="3" xfId="0" applyFont="1" applyFill="1" applyBorder="1" applyAlignment="1">
      <alignment horizontal="center" vertical="center"/>
    </xf>
    <xf numFmtId="0" fontId="31" fillId="2" borderId="7" xfId="0" applyFont="1" applyFill="1" applyBorder="1" applyAlignment="1">
      <alignment horizontal="center" vertical="center" wrapText="1"/>
    </xf>
    <xf numFmtId="0" fontId="25" fillId="0" borderId="1" xfId="0" applyFont="1" applyBorder="1" applyAlignment="1">
      <alignment horizontal="center" vertical="center"/>
    </xf>
    <xf numFmtId="0" fontId="33" fillId="10" borderId="4" xfId="29" applyFont="1" applyFill="1" applyBorder="1" applyAlignment="1" applyProtection="1">
      <alignment horizontal="center" vertical="center" wrapText="1"/>
      <protection locked="0"/>
    </xf>
    <xf numFmtId="0" fontId="33" fillId="10" borderId="3" xfId="29" applyFont="1" applyFill="1" applyBorder="1" applyAlignment="1" applyProtection="1">
      <alignment horizontal="center" vertical="center" wrapText="1"/>
      <protection locked="0"/>
    </xf>
    <xf numFmtId="0" fontId="33" fillId="10" borderId="6" xfId="29" applyFont="1" applyFill="1" applyBorder="1" applyAlignment="1" applyProtection="1">
      <alignment horizontal="center" vertical="center" wrapText="1"/>
      <protection locked="0"/>
    </xf>
    <xf numFmtId="0" fontId="33" fillId="10" borderId="7" xfId="29" applyFont="1" applyFill="1" applyBorder="1" applyAlignment="1" applyProtection="1">
      <alignment horizontal="center" vertical="center" wrapText="1"/>
      <protection locked="0"/>
    </xf>
    <xf numFmtId="0" fontId="33" fillId="10" borderId="2" xfId="29" applyFont="1" applyFill="1" applyBorder="1" applyAlignment="1" applyProtection="1">
      <alignment horizontal="center" vertical="center" wrapText="1"/>
      <protection locked="0"/>
    </xf>
    <xf numFmtId="0" fontId="33" fillId="10" borderId="1" xfId="29" applyFont="1" applyFill="1" applyBorder="1" applyAlignment="1" applyProtection="1">
      <alignment horizontal="center" vertical="center" wrapText="1"/>
      <protection locked="0"/>
    </xf>
    <xf numFmtId="0" fontId="33" fillId="5" borderId="3" xfId="29" applyFont="1" applyFill="1" applyBorder="1" applyAlignment="1" applyProtection="1">
      <alignment horizontal="center" vertical="center" wrapText="1"/>
      <protection locked="0"/>
    </xf>
    <xf numFmtId="0" fontId="33" fillId="5" borderId="6" xfId="29" applyFont="1" applyFill="1" applyBorder="1" applyAlignment="1" applyProtection="1">
      <alignment horizontal="center" vertical="center" wrapText="1"/>
      <protection locked="0"/>
    </xf>
    <xf numFmtId="0" fontId="33" fillId="5" borderId="7" xfId="29" applyFont="1" applyFill="1" applyBorder="1" applyAlignment="1" applyProtection="1">
      <alignment horizontal="center" vertical="center" wrapText="1"/>
      <protection locked="0"/>
    </xf>
    <xf numFmtId="0" fontId="30" fillId="0" borderId="3" xfId="0" applyFont="1" applyBorder="1" applyAlignment="1">
      <alignment horizontal="center" vertical="center"/>
    </xf>
    <xf numFmtId="0" fontId="47" fillId="0" borderId="0" xfId="0" applyFont="1" applyAlignment="1">
      <alignment horizontal="center"/>
    </xf>
    <xf numFmtId="0" fontId="47" fillId="0" borderId="0" xfId="0" applyFont="1"/>
    <xf numFmtId="0" fontId="33" fillId="10" borderId="1" xfId="0" applyFont="1" applyFill="1" applyBorder="1" applyAlignment="1" applyProtection="1">
      <alignment horizontal="center" vertical="center" wrapText="1"/>
      <protection locked="0"/>
    </xf>
    <xf numFmtId="0" fontId="33" fillId="10" borderId="1" xfId="29" applyFont="1" applyFill="1" applyBorder="1" applyAlignment="1" applyProtection="1">
      <alignment horizontal="center" vertical="center" wrapText="1"/>
      <protection locked="0"/>
    </xf>
    <xf numFmtId="0" fontId="32" fillId="11" borderId="1" xfId="0" applyFont="1" applyFill="1" applyBorder="1" applyAlignment="1">
      <alignment horizontal="center" vertical="center" wrapText="1"/>
    </xf>
    <xf numFmtId="0" fontId="55" fillId="11" borderId="1" xfId="0" applyFont="1" applyFill="1" applyBorder="1" applyAlignment="1">
      <alignment horizontal="center" vertical="center" wrapText="1"/>
    </xf>
    <xf numFmtId="167" fontId="55" fillId="11" borderId="1" xfId="0" applyNumberFormat="1" applyFont="1" applyFill="1" applyBorder="1" applyAlignment="1">
      <alignment horizontal="center" vertical="center" wrapText="1"/>
    </xf>
    <xf numFmtId="166" fontId="55" fillId="11" borderId="1" xfId="0" applyNumberFormat="1" applyFont="1" applyFill="1" applyBorder="1" applyAlignment="1">
      <alignment horizontal="center" vertical="center" wrapText="1"/>
    </xf>
    <xf numFmtId="167" fontId="55" fillId="11" borderId="1" xfId="0" applyNumberFormat="1" applyFont="1" applyFill="1" applyBorder="1" applyAlignment="1">
      <alignment horizontal="center" vertical="center" wrapText="1"/>
    </xf>
    <xf numFmtId="0" fontId="32" fillId="5" borderId="3" xfId="0" applyFont="1" applyFill="1" applyBorder="1" applyAlignment="1">
      <alignment horizontal="center"/>
    </xf>
    <xf numFmtId="0" fontId="32" fillId="5" borderId="6" xfId="0" applyFont="1" applyFill="1" applyBorder="1" applyAlignment="1">
      <alignment horizontal="center"/>
    </xf>
    <xf numFmtId="0" fontId="32" fillId="5" borderId="7" xfId="0" applyFont="1" applyFill="1" applyBorder="1" applyAlignment="1">
      <alignment horizontal="center"/>
    </xf>
    <xf numFmtId="0" fontId="32" fillId="5" borderId="3"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3" xfId="0" applyFont="1" applyFill="1" applyBorder="1" applyAlignment="1">
      <alignment horizontal="center" wrapText="1"/>
    </xf>
    <xf numFmtId="0" fontId="32" fillId="5" borderId="6" xfId="0" applyFont="1" applyFill="1" applyBorder="1" applyAlignment="1">
      <alignment horizontal="center" wrapText="1"/>
    </xf>
    <xf numFmtId="0" fontId="32" fillId="5" borderId="7" xfId="0" applyFont="1" applyFill="1" applyBorder="1" applyAlignment="1">
      <alignment horizontal="center" wrapText="1"/>
    </xf>
    <xf numFmtId="0" fontId="30" fillId="0" borderId="10" xfId="0" applyFont="1" applyBorder="1" applyAlignment="1">
      <alignment horizontal="center" vertical="center"/>
    </xf>
    <xf numFmtId="0" fontId="56" fillId="0" borderId="1" xfId="0" applyFont="1" applyBorder="1" applyAlignment="1">
      <alignment horizontal="center" vertical="center" wrapText="1"/>
    </xf>
    <xf numFmtId="0" fontId="35" fillId="0" borderId="1" xfId="2" applyFont="1" applyBorder="1" applyAlignment="1">
      <alignment horizontal="center" vertical="center" wrapText="1"/>
    </xf>
    <xf numFmtId="0" fontId="55" fillId="10" borderId="1" xfId="0" applyFont="1" applyFill="1" applyBorder="1" applyAlignment="1">
      <alignment horizontal="center" vertical="center" wrapText="1"/>
    </xf>
    <xf numFmtId="0" fontId="33" fillId="10" borderId="1" xfId="0" applyFont="1" applyFill="1" applyBorder="1" applyAlignment="1">
      <alignment horizontal="center" vertical="center" wrapText="1"/>
    </xf>
    <xf numFmtId="167" fontId="55" fillId="10" borderId="1" xfId="0" applyNumberFormat="1" applyFont="1" applyFill="1" applyBorder="1" applyAlignment="1">
      <alignment horizontal="center" vertical="center" wrapText="1"/>
    </xf>
    <xf numFmtId="166" fontId="55" fillId="10" borderId="1" xfId="0" applyNumberFormat="1" applyFont="1" applyFill="1" applyBorder="1" applyAlignment="1">
      <alignment horizontal="center" vertical="center" wrapText="1"/>
    </xf>
    <xf numFmtId="167" fontId="55" fillId="10" borderId="1" xfId="0" applyNumberFormat="1" applyFont="1" applyFill="1" applyBorder="1" applyAlignment="1">
      <alignment horizontal="center" vertical="center" wrapText="1"/>
    </xf>
    <xf numFmtId="0" fontId="25" fillId="10" borderId="4" xfId="0" applyFont="1" applyFill="1" applyBorder="1" applyAlignment="1">
      <alignment horizontal="center" vertical="center"/>
    </xf>
    <xf numFmtId="0" fontId="25" fillId="10" borderId="2" xfId="0" applyFont="1" applyFill="1" applyBorder="1" applyAlignment="1">
      <alignment horizontal="center" vertical="center"/>
    </xf>
    <xf numFmtId="0" fontId="0" fillId="2" borderId="1" xfId="0" applyFont="1" applyFill="1" applyBorder="1" applyAlignment="1">
      <alignment horizontal="center"/>
    </xf>
    <xf numFmtId="0" fontId="34" fillId="2" borderId="1"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3" fontId="30" fillId="2" borderId="1" xfId="0" applyNumberFormat="1" applyFont="1" applyFill="1" applyBorder="1" applyAlignment="1">
      <alignment horizontal="center" vertical="center"/>
    </xf>
    <xf numFmtId="0" fontId="58"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 xfId="0" applyFont="1" applyFill="1" applyBorder="1" applyAlignment="1">
      <alignment horizontal="center" vertical="center"/>
    </xf>
    <xf numFmtId="0" fontId="33" fillId="5" borderId="1" xfId="2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2" fillId="5" borderId="1" xfId="1" applyFont="1" applyFill="1" applyBorder="1" applyAlignment="1">
      <alignment horizontal="center" vertical="center" wrapText="1"/>
    </xf>
    <xf numFmtId="0" fontId="25" fillId="0" borderId="1" xfId="0" applyFont="1" applyFill="1" applyBorder="1" applyAlignment="1">
      <alignment horizontal="center" vertical="center" wrapText="1"/>
    </xf>
    <xf numFmtId="0" fontId="30" fillId="2" borderId="1" xfId="0" applyFont="1" applyFill="1" applyBorder="1" applyAlignment="1">
      <alignment horizontal="center" wrapText="1"/>
    </xf>
    <xf numFmtId="0" fontId="35" fillId="2" borderId="1" xfId="19" applyFont="1" applyFill="1" applyBorder="1" applyAlignment="1">
      <alignment horizontal="center" vertical="center" wrapText="1"/>
    </xf>
    <xf numFmtId="0" fontId="35" fillId="0" borderId="1" xfId="19" applyFont="1" applyBorder="1" applyAlignment="1">
      <alignment horizontal="center" vertical="center" wrapText="1"/>
    </xf>
    <xf numFmtId="0" fontId="30" fillId="2" borderId="1" xfId="8" applyFont="1" applyFill="1" applyBorder="1" applyAlignment="1">
      <alignment horizontal="center" vertical="center" wrapText="1"/>
    </xf>
    <xf numFmtId="0" fontId="35" fillId="0" borderId="1" xfId="20" applyFont="1" applyBorder="1" applyAlignment="1">
      <alignment horizontal="center" vertical="center" wrapText="1"/>
    </xf>
    <xf numFmtId="0" fontId="35" fillId="0" borderId="1" xfId="20" applyFont="1" applyBorder="1" applyAlignment="1">
      <alignment horizontal="center" vertical="top" wrapText="1"/>
    </xf>
    <xf numFmtId="0" fontId="35" fillId="2" borderId="1" xfId="20" applyFont="1" applyFill="1" applyBorder="1" applyAlignment="1">
      <alignment horizontal="center" vertical="top" wrapText="1"/>
    </xf>
    <xf numFmtId="0" fontId="21" fillId="0" borderId="1" xfId="20" applyFont="1" applyBorder="1" applyAlignment="1">
      <alignment horizontal="center" vertical="top" wrapText="1"/>
    </xf>
    <xf numFmtId="0" fontId="30" fillId="2" borderId="1" xfId="8" applyFont="1" applyFill="1" applyBorder="1" applyAlignment="1">
      <alignment horizontal="center" vertical="top" wrapText="1"/>
    </xf>
    <xf numFmtId="0" fontId="30" fillId="2" borderId="1" xfId="8" applyFont="1" applyFill="1" applyBorder="1" applyAlignment="1">
      <alignment horizontal="center" wrapText="1"/>
    </xf>
    <xf numFmtId="0" fontId="0" fillId="0" borderId="1" xfId="0" applyFont="1" applyBorder="1" applyAlignment="1">
      <alignment horizontal="center" vertical="center"/>
    </xf>
    <xf numFmtId="166" fontId="30" fillId="0" borderId="1" xfId="0" applyNumberFormat="1" applyFont="1" applyBorder="1" applyAlignment="1">
      <alignment horizontal="center" vertical="center" wrapText="1"/>
    </xf>
    <xf numFmtId="167" fontId="34" fillId="0" borderId="1" xfId="0" applyNumberFormat="1" applyFont="1" applyBorder="1" applyAlignment="1">
      <alignment horizontal="center" vertical="center" wrapText="1"/>
    </xf>
    <xf numFmtId="167" fontId="5" fillId="2" borderId="2" xfId="0" applyNumberFormat="1" applyFont="1" applyFill="1" applyBorder="1" applyAlignment="1">
      <alignment horizontal="center" vertical="center"/>
    </xf>
    <xf numFmtId="0" fontId="32" fillId="5" borderId="18" xfId="0" applyFont="1" applyFill="1" applyBorder="1" applyAlignment="1">
      <alignment horizontal="center" vertical="center" wrapText="1"/>
    </xf>
    <xf numFmtId="0" fontId="32" fillId="5" borderId="8" xfId="0" applyFont="1" applyFill="1" applyBorder="1" applyAlignment="1">
      <alignment horizontal="center" vertical="center" wrapText="1"/>
    </xf>
    <xf numFmtId="165" fontId="33" fillId="5" borderId="19" xfId="0" applyNumberFormat="1" applyFont="1" applyFill="1" applyBorder="1" applyAlignment="1">
      <alignment horizontal="center" vertical="top" wrapText="1"/>
    </xf>
    <xf numFmtId="165" fontId="33" fillId="5" borderId="6" xfId="0" applyNumberFormat="1" applyFont="1" applyFill="1" applyBorder="1" applyAlignment="1">
      <alignment horizontal="center" vertical="top" wrapText="1"/>
    </xf>
    <xf numFmtId="165" fontId="33" fillId="5" borderId="20" xfId="0" applyNumberFormat="1" applyFont="1" applyFill="1" applyBorder="1" applyAlignment="1">
      <alignment horizontal="center" vertical="top" wrapText="1"/>
    </xf>
    <xf numFmtId="0" fontId="32" fillId="5" borderId="19"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0" xfId="0" applyFont="1" applyFill="1" applyBorder="1" applyAlignment="1">
      <alignment horizontal="center" vertical="center"/>
    </xf>
    <xf numFmtId="0" fontId="32" fillId="5" borderId="0" xfId="0" applyFont="1" applyFill="1" applyBorder="1" applyAlignment="1">
      <alignment horizontal="center" vertical="center" wrapText="1"/>
    </xf>
    <xf numFmtId="0" fontId="34" fillId="5" borderId="3" xfId="0" applyFont="1" applyFill="1" applyBorder="1" applyAlignment="1">
      <alignment horizontal="center" vertical="center"/>
    </xf>
    <xf numFmtId="0" fontId="34" fillId="5" borderId="6" xfId="0" applyFont="1" applyFill="1" applyBorder="1" applyAlignment="1">
      <alignment horizontal="center" vertical="center"/>
    </xf>
    <xf numFmtId="0" fontId="34" fillId="5" borderId="7" xfId="0" applyFont="1" applyFill="1" applyBorder="1" applyAlignment="1">
      <alignment horizontal="center" vertical="center"/>
    </xf>
    <xf numFmtId="0" fontId="30" fillId="2" borderId="1" xfId="8" applyFont="1" applyFill="1" applyBorder="1" applyAlignment="1" applyProtection="1">
      <alignment horizontal="center" vertical="center"/>
      <protection locked="0"/>
    </xf>
    <xf numFmtId="49" fontId="27" fillId="0" borderId="1" xfId="0" applyNumberFormat="1" applyFont="1" applyBorder="1" applyAlignment="1" applyProtection="1">
      <alignment horizontal="center" vertical="center"/>
      <protection locked="0"/>
    </xf>
    <xf numFmtId="0" fontId="34" fillId="5" borderId="6"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5" fillId="2" borderId="1" xfId="8" applyFont="1" applyFill="1" applyBorder="1" applyAlignment="1">
      <alignment horizontal="center" vertical="center" wrapText="1"/>
    </xf>
    <xf numFmtId="0" fontId="53" fillId="2"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8" applyFont="1" applyBorder="1" applyAlignment="1">
      <alignment horizontal="center" vertical="center" wrapText="1"/>
    </xf>
    <xf numFmtId="0" fontId="13" fillId="2" borderId="1" xfId="0" applyFont="1" applyFill="1" applyBorder="1" applyAlignment="1">
      <alignment horizontal="center" vertical="center" wrapText="1"/>
    </xf>
    <xf numFmtId="0" fontId="60" fillId="2" borderId="1" xfId="0" applyFont="1" applyFill="1" applyBorder="1" applyAlignment="1">
      <alignment horizontal="center" vertical="center" wrapText="1"/>
    </xf>
    <xf numFmtId="0" fontId="33" fillId="5" borderId="6" xfId="0" applyFont="1" applyFill="1" applyBorder="1" applyAlignment="1">
      <alignment horizontal="center" vertical="center" wrapText="1"/>
    </xf>
    <xf numFmtId="0" fontId="32" fillId="5" borderId="6" xfId="0" applyFont="1" applyFill="1" applyBorder="1" applyAlignment="1">
      <alignment horizontal="center" vertical="center"/>
    </xf>
    <xf numFmtId="2" fontId="5" fillId="0" borderId="1" xfId="0" applyNumberFormat="1" applyFont="1" applyBorder="1" applyAlignment="1">
      <alignment horizontal="center" vertical="center" wrapText="1"/>
    </xf>
    <xf numFmtId="171" fontId="16" fillId="0" borderId="11" xfId="18" applyFont="1" applyBorder="1" applyAlignment="1">
      <alignment horizontal="center" vertical="center" wrapText="1"/>
    </xf>
    <xf numFmtId="49" fontId="16" fillId="7" borderId="11" xfId="18" applyNumberFormat="1" applyFont="1" applyFill="1" applyBorder="1" applyAlignment="1" applyProtection="1">
      <alignment horizontal="center" vertical="center" wrapText="1"/>
      <protection hidden="1"/>
    </xf>
    <xf numFmtId="171" fontId="16" fillId="7" borderId="11" xfId="18" applyFont="1" applyFill="1" applyBorder="1" applyAlignment="1">
      <alignment horizontal="center" vertical="center" wrapText="1"/>
    </xf>
    <xf numFmtId="171" fontId="16" fillId="0" borderId="11" xfId="18" applyFont="1" applyBorder="1" applyAlignment="1">
      <alignment horizontal="center" vertical="center"/>
    </xf>
    <xf numFmtId="172" fontId="16" fillId="0" borderId="11" xfId="18" applyNumberFormat="1" applyFont="1" applyBorder="1" applyAlignment="1">
      <alignment horizontal="center" vertical="center" wrapText="1"/>
    </xf>
    <xf numFmtId="171" fontId="16" fillId="0" borderId="0" xfId="18" applyFont="1" applyAlignment="1">
      <alignment horizontal="center" vertical="center" wrapText="1"/>
    </xf>
    <xf numFmtId="171" fontId="16" fillId="0" borderId="13" xfId="18" applyFont="1" applyBorder="1" applyAlignment="1">
      <alignment horizontal="center" vertical="center" wrapText="1"/>
    </xf>
    <xf numFmtId="171" fontId="16" fillId="0" borderId="14" xfId="18" applyFont="1" applyBorder="1" applyAlignment="1">
      <alignment horizontal="center" vertical="center" wrapText="1"/>
    </xf>
    <xf numFmtId="171" fontId="16" fillId="7" borderId="13" xfId="18" applyFont="1" applyFill="1" applyBorder="1" applyAlignment="1">
      <alignment horizontal="center" vertical="center" wrapText="1"/>
    </xf>
    <xf numFmtId="171" fontId="16" fillId="7" borderId="0" xfId="18" applyFont="1" applyFill="1" applyAlignment="1">
      <alignment horizontal="center" vertical="center" wrapText="1"/>
    </xf>
    <xf numFmtId="3" fontId="7" fillId="9" borderId="1" xfId="0" applyNumberFormat="1" applyFont="1" applyFill="1" applyBorder="1" applyAlignment="1">
      <alignment horizontal="center" vertical="center"/>
    </xf>
    <xf numFmtId="49" fontId="16" fillId="0" borderId="11" xfId="18" applyNumberFormat="1" applyFont="1" applyBorder="1" applyAlignment="1">
      <alignment horizontal="center" vertical="center" wrapText="1"/>
    </xf>
    <xf numFmtId="171" fontId="16" fillId="0" borderId="12" xfId="18" applyFont="1" applyBorder="1" applyAlignment="1">
      <alignment horizontal="center" vertical="center" wrapText="1"/>
    </xf>
    <xf numFmtId="0" fontId="7" fillId="0" borderId="1" xfId="2" applyFont="1" applyBorder="1" applyAlignment="1">
      <alignment horizontal="center" vertical="center" wrapText="1"/>
    </xf>
    <xf numFmtId="0" fontId="19" fillId="0" borderId="1" xfId="0" applyFont="1" applyBorder="1" applyAlignment="1">
      <alignment horizontal="center" vertical="center"/>
    </xf>
    <xf numFmtId="0" fontId="12" fillId="0" borderId="1" xfId="2" applyFont="1" applyBorder="1" applyAlignment="1">
      <alignment horizontal="center" vertical="center" wrapText="1"/>
    </xf>
    <xf numFmtId="0" fontId="1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171" fontId="16" fillId="7" borderId="11" xfId="18" applyFont="1" applyFill="1" applyBorder="1" applyAlignment="1">
      <alignment horizontal="center" vertical="center"/>
    </xf>
    <xf numFmtId="171" fontId="16" fillId="7" borderId="0" xfId="18" applyFont="1" applyFill="1" applyAlignment="1">
      <alignment horizontal="center" vertical="center"/>
    </xf>
    <xf numFmtId="0" fontId="7" fillId="0" borderId="1" xfId="1" applyFont="1" applyBorder="1" applyAlignment="1">
      <alignment horizontal="center" vertical="center"/>
    </xf>
    <xf numFmtId="0" fontId="32" fillId="5" borderId="15"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2" fillId="5" borderId="17" xfId="0" applyFont="1" applyFill="1" applyBorder="1" applyAlignment="1">
      <alignment horizontal="center" vertical="center" wrapText="1"/>
    </xf>
    <xf numFmtId="0" fontId="55" fillId="5" borderId="6" xfId="0" applyFont="1" applyFill="1" applyBorder="1" applyAlignment="1">
      <alignment horizontal="center" vertical="center" wrapText="1"/>
    </xf>
    <xf numFmtId="0" fontId="55" fillId="5" borderId="7" xfId="0" applyFont="1" applyFill="1" applyBorder="1" applyAlignment="1">
      <alignment horizontal="center" vertical="center" wrapText="1"/>
    </xf>
    <xf numFmtId="0" fontId="32" fillId="5" borderId="22" xfId="0" applyFont="1" applyFill="1" applyBorder="1" applyAlignment="1">
      <alignment horizontal="center" vertical="center"/>
    </xf>
    <xf numFmtId="0" fontId="33" fillId="5" borderId="0"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33" fillId="5" borderId="0" xfId="0" applyFont="1" applyFill="1" applyBorder="1" applyAlignment="1">
      <alignment horizontal="center" vertical="center"/>
    </xf>
    <xf numFmtId="0" fontId="33" fillId="5" borderId="22" xfId="0" applyFont="1" applyFill="1" applyBorder="1" applyAlignment="1">
      <alignment horizontal="center" vertical="center"/>
    </xf>
    <xf numFmtId="0" fontId="33" fillId="11" borderId="1" xfId="0" applyFont="1" applyFill="1" applyBorder="1" applyAlignment="1">
      <alignment horizontal="center" vertical="center" wrapText="1"/>
    </xf>
    <xf numFmtId="0" fontId="23" fillId="2" borderId="1" xfId="0" applyFont="1" applyFill="1" applyBorder="1" applyAlignment="1">
      <alignment horizontal="center" wrapText="1"/>
    </xf>
    <xf numFmtId="2" fontId="12" fillId="2" borderId="1" xfId="0" applyNumberFormat="1" applyFont="1" applyFill="1" applyBorder="1" applyAlignment="1">
      <alignment horizontal="center" vertical="center" wrapText="1"/>
    </xf>
    <xf numFmtId="1" fontId="7" fillId="2" borderId="1" xfId="17"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7" xfId="0" applyFont="1" applyFill="1" applyBorder="1" applyAlignment="1">
      <alignment horizontal="center" vertical="center" wrapText="1"/>
    </xf>
    <xf numFmtId="166" fontId="23" fillId="2" borderId="1" xfId="0" applyNumberFormat="1" applyFont="1" applyFill="1" applyBorder="1" applyAlignment="1">
      <alignment horizontal="center" vertical="center" wrapText="1"/>
    </xf>
    <xf numFmtId="166" fontId="27" fillId="2" borderId="1" xfId="0" applyNumberFormat="1" applyFont="1" applyFill="1" applyBorder="1" applyAlignment="1">
      <alignment horizontal="center" vertical="center" wrapText="1"/>
    </xf>
    <xf numFmtId="166" fontId="43" fillId="2" borderId="1" xfId="0" applyNumberFormat="1" applyFont="1" applyFill="1" applyBorder="1" applyAlignment="1">
      <alignment horizontal="center" vertical="center" wrapText="1"/>
    </xf>
    <xf numFmtId="166" fontId="5" fillId="0" borderId="0" xfId="0" applyNumberFormat="1" applyFont="1" applyAlignment="1">
      <alignment horizontal="center" vertical="center" wrapText="1"/>
    </xf>
    <xf numFmtId="0" fontId="0" fillId="0" borderId="0" xfId="0" applyFont="1" applyAlignment="1">
      <alignment horizontal="center"/>
    </xf>
    <xf numFmtId="2" fontId="32" fillId="11" borderId="1" xfId="0" applyNumberFormat="1" applyFont="1" applyFill="1" applyBorder="1" applyAlignment="1">
      <alignment horizontal="center" vertical="center"/>
    </xf>
    <xf numFmtId="0" fontId="32" fillId="11" borderId="1" xfId="0" applyFont="1" applyFill="1" applyBorder="1" applyAlignment="1">
      <alignment horizontal="center" vertical="center"/>
    </xf>
    <xf numFmtId="0" fontId="32" fillId="11" borderId="1" xfId="0" applyFont="1" applyFill="1" applyBorder="1" applyAlignment="1">
      <alignment vertical="center" wrapText="1"/>
    </xf>
    <xf numFmtId="43" fontId="5" fillId="2" borderId="1" xfId="21" applyFont="1" applyFill="1" applyBorder="1" applyAlignment="1">
      <alignment horizontal="center" vertical="center" wrapText="1"/>
    </xf>
    <xf numFmtId="43" fontId="55" fillId="11" borderId="1" xfId="21" applyFont="1" applyFill="1" applyBorder="1" applyAlignment="1">
      <alignment horizontal="center" vertical="center" wrapText="1"/>
    </xf>
    <xf numFmtId="0" fontId="32" fillId="5" borderId="9" xfId="0" applyFont="1" applyFill="1" applyBorder="1" applyAlignment="1">
      <alignment horizontal="center"/>
    </xf>
    <xf numFmtId="0" fontId="32" fillId="5" borderId="1" xfId="0" applyFont="1" applyFill="1" applyBorder="1" applyAlignment="1">
      <alignment horizontal="center"/>
    </xf>
    <xf numFmtId="0" fontId="12" fillId="2" borderId="2" xfId="0" applyFont="1" applyFill="1" applyBorder="1" applyAlignment="1">
      <alignment horizontal="center" vertical="center" wrapText="1"/>
    </xf>
    <xf numFmtId="1" fontId="7" fillId="3" borderId="4" xfId="0" applyNumberFormat="1" applyFont="1" applyFill="1" applyBorder="1" applyAlignment="1">
      <alignment horizontal="center" vertical="center" textRotation="90"/>
    </xf>
    <xf numFmtId="1" fontId="61" fillId="2" borderId="4" xfId="0" applyNumberFormat="1" applyFont="1" applyFill="1" applyBorder="1" applyAlignment="1">
      <alignment horizontal="center" vertical="center" textRotation="90"/>
    </xf>
    <xf numFmtId="1" fontId="61" fillId="2" borderId="4" xfId="0" applyNumberFormat="1" applyFont="1" applyFill="1" applyBorder="1" applyAlignment="1">
      <alignment horizontal="center" vertical="center" textRotation="90" wrapText="1"/>
    </xf>
    <xf numFmtId="1" fontId="7" fillId="3" borderId="4" xfId="0" applyNumberFormat="1" applyFont="1" applyFill="1" applyBorder="1" applyAlignment="1">
      <alignment horizontal="center" vertical="center" textRotation="90" wrapText="1"/>
    </xf>
    <xf numFmtId="1" fontId="7" fillId="3" borderId="5" xfId="0" applyNumberFormat="1" applyFont="1" applyFill="1" applyBorder="1" applyAlignment="1">
      <alignment horizontal="center" vertical="center" textRotation="90"/>
    </xf>
    <xf numFmtId="1" fontId="61" fillId="2" borderId="5" xfId="0" applyNumberFormat="1" applyFont="1" applyFill="1" applyBorder="1" applyAlignment="1">
      <alignment horizontal="center" vertical="center" textRotation="90"/>
    </xf>
    <xf numFmtId="1" fontId="61" fillId="2" borderId="5" xfId="0" applyNumberFormat="1" applyFont="1" applyFill="1" applyBorder="1" applyAlignment="1">
      <alignment horizontal="center" vertical="center" textRotation="90" wrapText="1"/>
    </xf>
    <xf numFmtId="1" fontId="7" fillId="3" borderId="5" xfId="0" applyNumberFormat="1"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3" fontId="5" fillId="4"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 fontId="62" fillId="3" borderId="1" xfId="0" applyNumberFormat="1" applyFont="1" applyFill="1" applyBorder="1" applyAlignment="1">
      <alignment horizontal="center" vertical="center" wrapText="1"/>
    </xf>
    <xf numFmtId="1" fontId="62" fillId="5" borderId="1"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167"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33" fillId="11" borderId="1" xfId="16"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6" fillId="2" borderId="0" xfId="0" applyFont="1" applyFill="1"/>
    <xf numFmtId="166" fontId="54" fillId="5" borderId="2" xfId="0" applyNumberFormat="1"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0" fontId="31" fillId="5" borderId="1" xfId="0" applyFont="1" applyFill="1" applyBorder="1" applyAlignment="1">
      <alignment horizontal="center" vertical="center" wrapText="1"/>
    </xf>
    <xf numFmtId="166" fontId="44" fillId="5" borderId="2" xfId="0" applyNumberFormat="1" applyFont="1" applyFill="1" applyBorder="1" applyAlignment="1">
      <alignment horizontal="center" vertical="center" wrapText="1"/>
    </xf>
    <xf numFmtId="0" fontId="25" fillId="5" borderId="1" xfId="0" applyFont="1" applyFill="1" applyBorder="1" applyAlignment="1">
      <alignment horizontal="center" vertical="center" wrapText="1"/>
    </xf>
    <xf numFmtId="0" fontId="32" fillId="5" borderId="2" xfId="0" applyFont="1" applyFill="1" applyBorder="1" applyAlignment="1">
      <alignment horizontal="left" vertical="center" wrapText="1"/>
    </xf>
    <xf numFmtId="0" fontId="33" fillId="5" borderId="2" xfId="0" applyFont="1" applyFill="1" applyBorder="1" applyAlignment="1">
      <alignment horizontal="center" vertical="center" wrapText="1"/>
    </xf>
    <xf numFmtId="0" fontId="33" fillId="5" borderId="1" xfId="0" applyFont="1" applyFill="1" applyBorder="1" applyAlignment="1">
      <alignment horizontal="center" vertical="center" wrapText="1"/>
    </xf>
    <xf numFmtId="166" fontId="63" fillId="5" borderId="2" xfId="0" applyNumberFormat="1" applyFont="1" applyFill="1" applyBorder="1" applyAlignment="1">
      <alignment horizontal="center" vertical="center" wrapText="1"/>
    </xf>
    <xf numFmtId="0" fontId="32" fillId="5" borderId="1" xfId="0" applyFont="1" applyFill="1" applyBorder="1" applyAlignment="1">
      <alignment horizontal="center" vertical="center" wrapText="1"/>
    </xf>
    <xf numFmtId="0" fontId="25" fillId="5" borderId="1" xfId="0" applyFont="1" applyFill="1" applyBorder="1" applyAlignment="1">
      <alignment horizontal="left" vertical="center" wrapText="1"/>
    </xf>
    <xf numFmtId="3" fontId="31" fillId="5" borderId="1" xfId="0" applyNumberFormat="1" applyFont="1" applyFill="1" applyBorder="1" applyAlignment="1">
      <alignment horizontal="center" vertical="center" wrapText="1"/>
    </xf>
    <xf numFmtId="3" fontId="25" fillId="5" borderId="1" xfId="0" applyNumberFormat="1" applyFont="1" applyFill="1" applyBorder="1" applyAlignment="1">
      <alignment horizontal="center" vertical="center" wrapText="1"/>
    </xf>
    <xf numFmtId="0" fontId="32" fillId="5" borderId="1" xfId="0" applyFont="1" applyFill="1" applyBorder="1" applyAlignment="1">
      <alignment horizontal="left" vertical="center" wrapText="1"/>
    </xf>
    <xf numFmtId="3" fontId="33" fillId="5" borderId="1" xfId="0" applyNumberFormat="1" applyFont="1" applyFill="1" applyBorder="1" applyAlignment="1">
      <alignment horizontal="center" vertical="center" wrapText="1"/>
    </xf>
    <xf numFmtId="3" fontId="32" fillId="5" borderId="1" xfId="0" applyNumberFormat="1" applyFont="1" applyFill="1" applyBorder="1" applyAlignment="1">
      <alignment horizontal="center" vertical="center" wrapText="1"/>
    </xf>
    <xf numFmtId="0" fontId="33" fillId="5" borderId="1" xfId="0" applyFont="1" applyFill="1" applyBorder="1" applyAlignment="1">
      <alignment horizontal="left" vertical="center" wrapText="1"/>
    </xf>
    <xf numFmtId="166" fontId="63" fillId="5" borderId="1" xfId="0" applyNumberFormat="1" applyFont="1" applyFill="1" applyBorder="1" applyAlignment="1">
      <alignment horizontal="center" vertical="center" wrapText="1"/>
    </xf>
    <xf numFmtId="0" fontId="33" fillId="5" borderId="1" xfId="12" applyFont="1" applyFill="1" applyBorder="1" applyAlignment="1">
      <alignment horizontal="center" vertical="center" wrapText="1"/>
    </xf>
    <xf numFmtId="0" fontId="6" fillId="5" borderId="1" xfId="0" applyFont="1" applyFill="1" applyBorder="1" applyAlignment="1">
      <alignment horizontal="left" vertical="center" wrapText="1"/>
    </xf>
    <xf numFmtId="166" fontId="18" fillId="5" borderId="2" xfId="0" applyNumberFormat="1" applyFont="1" applyFill="1" applyBorder="1" applyAlignment="1">
      <alignment horizontal="center" vertical="center" wrapText="1"/>
    </xf>
    <xf numFmtId="3" fontId="6" fillId="5" borderId="1" xfId="0" applyNumberFormat="1" applyFont="1" applyFill="1" applyBorder="1" applyAlignment="1">
      <alignment horizontal="center" vertical="center" wrapText="1"/>
    </xf>
    <xf numFmtId="1" fontId="32" fillId="5" borderId="1" xfId="0" applyNumberFormat="1" applyFont="1" applyFill="1" applyBorder="1" applyAlignment="1">
      <alignment horizontal="center" vertical="center" wrapText="1"/>
    </xf>
    <xf numFmtId="1" fontId="32" fillId="5" borderId="1" xfId="0" applyNumberFormat="1" applyFont="1" applyFill="1" applyBorder="1" applyAlignment="1">
      <alignment horizontal="left" vertical="center" wrapText="1"/>
    </xf>
    <xf numFmtId="1" fontId="33" fillId="5" borderId="1" xfId="0" applyNumberFormat="1" applyFont="1" applyFill="1" applyBorder="1" applyAlignment="1">
      <alignment horizontal="center" vertical="center" wrapText="1"/>
    </xf>
    <xf numFmtId="168" fontId="33" fillId="5" borderId="1" xfId="0" applyNumberFormat="1" applyFont="1" applyFill="1" applyBorder="1" applyAlignment="1">
      <alignment horizontal="center" vertical="center" wrapText="1"/>
    </xf>
    <xf numFmtId="1" fontId="63" fillId="5" borderId="2" xfId="0" applyNumberFormat="1" applyFont="1" applyFill="1" applyBorder="1" applyAlignment="1">
      <alignment horizontal="center" vertical="center" wrapText="1"/>
    </xf>
    <xf numFmtId="1" fontId="33" fillId="5" borderId="1" xfId="0" applyNumberFormat="1" applyFont="1" applyFill="1" applyBorder="1" applyAlignment="1">
      <alignment horizontal="left" vertical="center" wrapText="1"/>
    </xf>
    <xf numFmtId="167" fontId="7" fillId="5" borderId="1" xfId="0" applyNumberFormat="1" applyFont="1" applyFill="1" applyBorder="1" applyAlignment="1">
      <alignment horizontal="center" vertical="center" wrapText="1"/>
    </xf>
    <xf numFmtId="167" fontId="8" fillId="5"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166" fontId="6" fillId="5" borderId="1" xfId="0" applyNumberFormat="1" applyFont="1" applyFill="1" applyBorder="1" applyAlignment="1">
      <alignment horizontal="center" vertical="center" wrapText="1"/>
    </xf>
    <xf numFmtId="0" fontId="8" fillId="5" borderId="1" xfId="12" applyFont="1" applyFill="1" applyBorder="1" applyAlignment="1">
      <alignment horizontal="center" vertical="center" wrapText="1"/>
    </xf>
    <xf numFmtId="0" fontId="50" fillId="2" borderId="1" xfId="0" applyFont="1" applyFill="1" applyBorder="1" applyAlignment="1">
      <alignment horizontal="center" vertical="center" wrapText="1"/>
    </xf>
  </cellXfs>
  <cellStyles count="37">
    <cellStyle name="Excel Built-in Normal" xfId="18" xr:uid="{6DC76CC1-A9C7-446B-80DD-2F2AFF3E9B1F}"/>
    <cellStyle name="Гиперссылка" xfId="12" builtinId="8"/>
    <cellStyle name="Гиперссылка 2" xfId="6" xr:uid="{00000000-0005-0000-0000-000001000000}"/>
    <cellStyle name="Обычный" xfId="0" builtinId="0"/>
    <cellStyle name="Обычный 2" xfId="1" xr:uid="{00000000-0005-0000-0000-000003000000}"/>
    <cellStyle name="Обычный 2 2 2" xfId="4" xr:uid="{00000000-0005-0000-0000-000004000000}"/>
    <cellStyle name="Обычный 2 2 4 2" xfId="3" xr:uid="{00000000-0005-0000-0000-000005000000}"/>
    <cellStyle name="Обычный 3" xfId="8" xr:uid="{00000000-0005-0000-0000-000006000000}"/>
    <cellStyle name="Обычный 4" xfId="10" xr:uid="{00000000-0005-0000-0000-000007000000}"/>
    <cellStyle name="Обычный 5" xfId="20" xr:uid="{11DD8CCD-EAF6-4EFF-BB25-8EB07BCC18C8}"/>
    <cellStyle name="Обычный 5 2" xfId="25" xr:uid="{7F6C0956-1D21-45C6-B2FE-076507E3C35A}"/>
    <cellStyle name="Обычный 6" xfId="19" xr:uid="{8E787B56-3CB4-4059-A0BD-0C69A281EEA5}"/>
    <cellStyle name="Обычный 7" xfId="5" xr:uid="{00000000-0005-0000-0000-000008000000}"/>
    <cellStyle name="Обычный 8" xfId="2" xr:uid="{00000000-0005-0000-0000-000009000000}"/>
    <cellStyle name="Обычный 9" xfId="7" xr:uid="{00000000-0005-0000-0000-00000A000000}"/>
    <cellStyle name="Обычный_!! 1. Автоматы  2011" xfId="17" xr:uid="{B5D5F2A9-6395-4522-B58B-5ED3FED2A383}"/>
    <cellStyle name="Обычный_Книга1" xfId="16" xr:uid="{00000000-0005-0000-0000-00000B000000}"/>
    <cellStyle name="Обычный_Лист1" xfId="29" xr:uid="{3C608631-094A-41F9-9A56-39323BCA723F}"/>
    <cellStyle name="Финансовый" xfId="21" builtinId="3"/>
    <cellStyle name="Финансовый 11" xfId="9" xr:uid="{00000000-0005-0000-0000-00000D000000}"/>
    <cellStyle name="Финансовый 2" xfId="13" xr:uid="{00000000-0005-0000-0000-00000E000000}"/>
    <cellStyle name="Финансовый 2 2" xfId="15" xr:uid="{00000000-0005-0000-0000-00000F000000}"/>
    <cellStyle name="Финансовый 2 2 2" xfId="24" xr:uid="{F697D028-A539-44DD-8B73-3347E439D61A}"/>
    <cellStyle name="Финансовый 2 2 3" xfId="28" xr:uid="{64679170-03B6-47B0-9B6B-056BB06DF3CF}"/>
    <cellStyle name="Финансовый 2 2 4" xfId="32" xr:uid="{BEF0754A-0D60-4608-B2C9-55863F8D257D}"/>
    <cellStyle name="Финансовый 2 2 5" xfId="36" xr:uid="{920C450F-7BEE-405E-8CBE-77FB4A67C1C6}"/>
    <cellStyle name="Финансовый 2 3" xfId="22" xr:uid="{D2F0C92D-73A0-41F6-99AB-12F9888017CC}"/>
    <cellStyle name="Финансовый 2 4" xfId="26" xr:uid="{F3E00DAA-DFA4-4CFA-83F0-6CF323CD0828}"/>
    <cellStyle name="Финансовый 2 5" xfId="30" xr:uid="{919DEAE5-1F8B-42DA-A9AB-6B8CFB39594F}"/>
    <cellStyle name="Финансовый 2 6" xfId="34" xr:uid="{8A0070B4-8A9B-4DA5-8670-9FE0BE29306B}"/>
    <cellStyle name="Финансовый 3" xfId="14" xr:uid="{00000000-0005-0000-0000-000010000000}"/>
    <cellStyle name="Финансовый 3 2" xfId="23" xr:uid="{F341EF21-F9B6-4081-BDDA-B8AB1E68BB2C}"/>
    <cellStyle name="Финансовый 3 3" xfId="27" xr:uid="{BC1ECD95-D5A9-447B-9D2B-DD35438BB2DA}"/>
    <cellStyle name="Финансовый 3 4" xfId="31" xr:uid="{4193B08B-0B21-476A-ACC8-6454F524A58E}"/>
    <cellStyle name="Финансовый 3 5" xfId="35" xr:uid="{38BA5027-FC49-4123-896E-7AAA8944B9E9}"/>
    <cellStyle name="Финансовый 4" xfId="11" xr:uid="{00000000-0005-0000-0000-000011000000}"/>
    <cellStyle name="Финансовый 5" xfId="33" xr:uid="{C30BC29C-0A3C-493B-92FC-5EF5D053466B}"/>
  </cellStyles>
  <dxfs count="1">
    <dxf>
      <font>
        <condense val="0"/>
        <extend val="0"/>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https://printers.uz/printer-mfu-epson-l3100.htm"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https://www.prom.uz/ads/zubilo-po-metallu-fatmax-stanley-4-18-332" TargetMode="External"/><Relationship Id="rId1" Type="http://schemas.openxmlformats.org/officeDocument/2006/relationships/hyperlink" Target="https://printers.uz/printer-mfu-epson-l3100.ht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8</xdr:row>
      <xdr:rowOff>171986</xdr:rowOff>
    </xdr:to>
    <xdr:sp macro="" textlink="">
      <xdr:nvSpPr>
        <xdr:cNvPr id="2"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0D2A44FF-9683-4E28-BB01-BD6800C0D70F}"/>
            </a:ext>
          </a:extLst>
        </xdr:cNvPr>
        <xdr:cNvSpPr>
          <a:spLocks noChangeAspect="1" noChangeArrowheads="1"/>
        </xdr:cNvSpPr>
      </xdr:nvSpPr>
      <xdr:spPr bwMode="auto">
        <a:xfrm>
          <a:off x="4695825" y="29022675"/>
          <a:ext cx="30480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304800</xdr:colOff>
      <xdr:row>5</xdr:row>
      <xdr:rowOff>159488</xdr:rowOff>
    </xdr:to>
    <xdr:sp macro="" textlink="">
      <xdr:nvSpPr>
        <xdr:cNvPr id="3"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F966B6CA-7A70-4116-84A4-D3792A1B7380}"/>
            </a:ext>
          </a:extLst>
        </xdr:cNvPr>
        <xdr:cNvSpPr>
          <a:spLocks noChangeAspect="1" noChangeArrowheads="1"/>
        </xdr:cNvSpPr>
      </xdr:nvSpPr>
      <xdr:spPr bwMode="auto">
        <a:xfrm>
          <a:off x="4695825" y="29651325"/>
          <a:ext cx="3048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304800</xdr:colOff>
      <xdr:row>4</xdr:row>
      <xdr:rowOff>108938</xdr:rowOff>
    </xdr:to>
    <xdr:sp macro="" textlink="">
      <xdr:nvSpPr>
        <xdr:cNvPr id="4"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41297965-6ED3-4624-A419-AD88F8E96C60}"/>
            </a:ext>
          </a:extLst>
        </xdr:cNvPr>
        <xdr:cNvSpPr>
          <a:spLocks noChangeAspect="1" noChangeArrowheads="1"/>
        </xdr:cNvSpPr>
      </xdr:nvSpPr>
      <xdr:spPr bwMode="auto">
        <a:xfrm>
          <a:off x="4695825" y="29441775"/>
          <a:ext cx="304800" cy="47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229</xdr:row>
      <xdr:rowOff>0</xdr:rowOff>
    </xdr:from>
    <xdr:to>
      <xdr:col>8</xdr:col>
      <xdr:colOff>306161</xdr:colOff>
      <xdr:row>229</xdr:row>
      <xdr:rowOff>0</xdr:rowOff>
    </xdr:to>
    <xdr:sp macro="" textlink="">
      <xdr:nvSpPr>
        <xdr:cNvPr id="2" name="Shape 3">
          <a:extLst>
            <a:ext uri="{FF2B5EF4-FFF2-40B4-BE49-F238E27FC236}">
              <a16:creationId xmlns:a16="http://schemas.microsoft.com/office/drawing/2014/main" id="{FD11BA90-E339-4187-8BD8-B9BB6886053C}"/>
            </a:ext>
          </a:extLst>
        </xdr:cNvPr>
        <xdr:cNvSpPr/>
      </xdr:nvSpPr>
      <xdr:spPr>
        <a:xfrm>
          <a:off x="2832652" y="9360873"/>
          <a:ext cx="1647825" cy="0"/>
        </a:xfrm>
        <a:custGeom>
          <a:avLst/>
          <a:gdLst/>
          <a:ahLst/>
          <a:cxnLst/>
          <a:rect l="0" t="0" r="0" b="0"/>
          <a:pathLst>
            <a:path w="1647825">
              <a:moveTo>
                <a:pt x="0" y="0"/>
              </a:moveTo>
              <a:lnTo>
                <a:pt x="1647355"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230</xdr:row>
      <xdr:rowOff>0</xdr:rowOff>
    </xdr:from>
    <xdr:to>
      <xdr:col>7</xdr:col>
      <xdr:colOff>46718</xdr:colOff>
      <xdr:row>230</xdr:row>
      <xdr:rowOff>0</xdr:rowOff>
    </xdr:to>
    <xdr:sp macro="" textlink="">
      <xdr:nvSpPr>
        <xdr:cNvPr id="3" name="Shape 4">
          <a:extLst>
            <a:ext uri="{FF2B5EF4-FFF2-40B4-BE49-F238E27FC236}">
              <a16:creationId xmlns:a16="http://schemas.microsoft.com/office/drawing/2014/main" id="{E16D133B-663B-47B7-B115-CFFFC426F245}"/>
            </a:ext>
          </a:extLst>
        </xdr:cNvPr>
        <xdr:cNvSpPr/>
      </xdr:nvSpPr>
      <xdr:spPr>
        <a:xfrm>
          <a:off x="2832652" y="9551373"/>
          <a:ext cx="708025"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229</xdr:row>
      <xdr:rowOff>0</xdr:rowOff>
    </xdr:from>
    <xdr:to>
      <xdr:col>8</xdr:col>
      <xdr:colOff>306161</xdr:colOff>
      <xdr:row>229</xdr:row>
      <xdr:rowOff>0</xdr:rowOff>
    </xdr:to>
    <xdr:sp macro="" textlink="">
      <xdr:nvSpPr>
        <xdr:cNvPr id="4" name="Shape 3">
          <a:extLst>
            <a:ext uri="{FF2B5EF4-FFF2-40B4-BE49-F238E27FC236}">
              <a16:creationId xmlns:a16="http://schemas.microsoft.com/office/drawing/2014/main" id="{E55CADD7-DB3B-4574-AEA0-3574356D42B9}"/>
            </a:ext>
          </a:extLst>
        </xdr:cNvPr>
        <xdr:cNvSpPr/>
      </xdr:nvSpPr>
      <xdr:spPr>
        <a:xfrm>
          <a:off x="2832652" y="9360873"/>
          <a:ext cx="1647825" cy="0"/>
        </a:xfrm>
        <a:custGeom>
          <a:avLst/>
          <a:gdLst/>
          <a:ahLst/>
          <a:cxnLst/>
          <a:rect l="0" t="0" r="0" b="0"/>
          <a:pathLst>
            <a:path w="1647825">
              <a:moveTo>
                <a:pt x="0" y="0"/>
              </a:moveTo>
              <a:lnTo>
                <a:pt x="1647355" y="0"/>
              </a:lnTo>
            </a:path>
          </a:pathLst>
        </a:custGeom>
        <a:ln w="3175">
          <a:solidFill>
            <a:srgbClr val="000000"/>
          </a:solidFill>
        </a:ln>
      </xdr:spPr>
      <xdr:txBody>
        <a:bodyPr/>
        <a:lstStyle/>
        <a:p>
          <a:endParaRPr lang="ru-RU"/>
        </a:p>
      </xdr:txBody>
    </xdr:sp>
    <xdr:clientData/>
  </xdr:twoCellAnchor>
  <xdr:twoCellAnchor editAs="oneCell">
    <xdr:from>
      <xdr:col>6</xdr:col>
      <xdr:colOff>9525</xdr:colOff>
      <xdr:row>230</xdr:row>
      <xdr:rowOff>0</xdr:rowOff>
    </xdr:from>
    <xdr:to>
      <xdr:col>7</xdr:col>
      <xdr:colOff>46718</xdr:colOff>
      <xdr:row>230</xdr:row>
      <xdr:rowOff>0</xdr:rowOff>
    </xdr:to>
    <xdr:sp macro="" textlink="">
      <xdr:nvSpPr>
        <xdr:cNvPr id="5" name="Shape 4">
          <a:extLst>
            <a:ext uri="{FF2B5EF4-FFF2-40B4-BE49-F238E27FC236}">
              <a16:creationId xmlns:a16="http://schemas.microsoft.com/office/drawing/2014/main" id="{EE94F71E-DA30-4033-875E-177B352FC08F}"/>
            </a:ext>
          </a:extLst>
        </xdr:cNvPr>
        <xdr:cNvSpPr/>
      </xdr:nvSpPr>
      <xdr:spPr>
        <a:xfrm>
          <a:off x="2832652" y="9551373"/>
          <a:ext cx="708025" cy="0"/>
        </a:xfrm>
        <a:custGeom>
          <a:avLst/>
          <a:gdLst/>
          <a:ahLst/>
          <a:cxnLst/>
          <a:rect l="0" t="0" r="0" b="0"/>
          <a:pathLst>
            <a:path w="708025">
              <a:moveTo>
                <a:pt x="0" y="0"/>
              </a:moveTo>
              <a:lnTo>
                <a:pt x="707752" y="0"/>
              </a:lnTo>
            </a:path>
          </a:pathLst>
        </a:custGeom>
        <a:ln w="3175">
          <a:solidFill>
            <a:srgbClr val="000000"/>
          </a:solidFill>
        </a:ln>
      </xdr:spPr>
      <xdr:txBody>
        <a:bodyPr/>
        <a:lstStyle/>
        <a:p>
          <a:endParaRPr lang="ru-RU"/>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136</xdr:row>
      <xdr:rowOff>0</xdr:rowOff>
    </xdr:from>
    <xdr:to>
      <xdr:col>2</xdr:col>
      <xdr:colOff>304800</xdr:colOff>
      <xdr:row>247</xdr:row>
      <xdr:rowOff>47625</xdr:rowOff>
    </xdr:to>
    <xdr:sp macro="" textlink="">
      <xdr:nvSpPr>
        <xdr:cNvPr id="2"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8BF44668-8F47-40C1-B416-CF3DA64246B4}"/>
            </a:ext>
          </a:extLst>
        </xdr:cNvPr>
        <xdr:cNvSpPr>
          <a:spLocks noChangeAspect="1" noChangeArrowheads="1"/>
        </xdr:cNvSpPr>
      </xdr:nvSpPr>
      <xdr:spPr bwMode="auto">
        <a:xfrm>
          <a:off x="3248025" y="56921400"/>
          <a:ext cx="30480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136</xdr:row>
      <xdr:rowOff>0</xdr:rowOff>
    </xdr:from>
    <xdr:to>
      <xdr:col>2</xdr:col>
      <xdr:colOff>304800</xdr:colOff>
      <xdr:row>246</xdr:row>
      <xdr:rowOff>126546</xdr:rowOff>
    </xdr:to>
    <xdr:sp macro="" textlink="">
      <xdr:nvSpPr>
        <xdr:cNvPr id="3"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81F4047B-86BE-4C5C-93D6-296B1A91743C}"/>
            </a:ext>
          </a:extLst>
        </xdr:cNvPr>
        <xdr:cNvSpPr>
          <a:spLocks noChangeAspect="1" noChangeArrowheads="1"/>
        </xdr:cNvSpPr>
      </xdr:nvSpPr>
      <xdr:spPr bwMode="auto">
        <a:xfrm>
          <a:off x="3248025" y="56921400"/>
          <a:ext cx="304800" cy="2460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136</xdr:row>
      <xdr:rowOff>0</xdr:rowOff>
    </xdr:from>
    <xdr:to>
      <xdr:col>2</xdr:col>
      <xdr:colOff>304800</xdr:colOff>
      <xdr:row>246</xdr:row>
      <xdr:rowOff>160564</xdr:rowOff>
    </xdr:to>
    <xdr:sp macro="" textlink="">
      <xdr:nvSpPr>
        <xdr:cNvPr id="4"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5D3A5A23-56FB-41DC-86CA-0673C23AD59C}"/>
            </a:ext>
          </a:extLst>
        </xdr:cNvPr>
        <xdr:cNvSpPr>
          <a:spLocks noChangeAspect="1" noChangeArrowheads="1"/>
        </xdr:cNvSpPr>
      </xdr:nvSpPr>
      <xdr:spPr bwMode="auto">
        <a:xfrm>
          <a:off x="3248025" y="56921400"/>
          <a:ext cx="304800" cy="2494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136</xdr:row>
      <xdr:rowOff>0</xdr:rowOff>
    </xdr:from>
    <xdr:to>
      <xdr:col>2</xdr:col>
      <xdr:colOff>304800</xdr:colOff>
      <xdr:row>247</xdr:row>
      <xdr:rowOff>55789</xdr:rowOff>
    </xdr:to>
    <xdr:sp macro="" textlink="">
      <xdr:nvSpPr>
        <xdr:cNvPr id="5"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3ED4B2CA-19D3-4EF0-A215-24A7528805D8}"/>
            </a:ext>
          </a:extLst>
        </xdr:cNvPr>
        <xdr:cNvSpPr>
          <a:spLocks noChangeAspect="1" noChangeArrowheads="1"/>
        </xdr:cNvSpPr>
      </xdr:nvSpPr>
      <xdr:spPr bwMode="auto">
        <a:xfrm>
          <a:off x="3248025" y="56921400"/>
          <a:ext cx="304800" cy="2627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136</xdr:row>
      <xdr:rowOff>0</xdr:rowOff>
    </xdr:from>
    <xdr:to>
      <xdr:col>2</xdr:col>
      <xdr:colOff>304800</xdr:colOff>
      <xdr:row>244</xdr:row>
      <xdr:rowOff>195943</xdr:rowOff>
    </xdr:to>
    <xdr:sp macro="" textlink="">
      <xdr:nvSpPr>
        <xdr:cNvPr id="6"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6EA6A285-2D87-4E27-89B9-80E6F52CD8DB}"/>
            </a:ext>
          </a:extLst>
        </xdr:cNvPr>
        <xdr:cNvSpPr>
          <a:spLocks noChangeAspect="1" noChangeArrowheads="1"/>
        </xdr:cNvSpPr>
      </xdr:nvSpPr>
      <xdr:spPr bwMode="auto">
        <a:xfrm>
          <a:off x="3248025" y="56921400"/>
          <a:ext cx="304800" cy="2053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135</xdr:row>
      <xdr:rowOff>209549</xdr:rowOff>
    </xdr:to>
    <xdr:sp macro="" textlink="">
      <xdr:nvSpPr>
        <xdr:cNvPr id="7"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B62B9715-74D1-432A-9309-C0CF71833F91}"/>
            </a:ext>
          </a:extLst>
        </xdr:cNvPr>
        <xdr:cNvSpPr>
          <a:spLocks noChangeAspect="1" noChangeArrowheads="1"/>
        </xdr:cNvSpPr>
      </xdr:nvSpPr>
      <xdr:spPr bwMode="auto">
        <a:xfrm>
          <a:off x="4667250" y="46586775"/>
          <a:ext cx="304800" cy="2600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135</xdr:row>
      <xdr:rowOff>50345</xdr:rowOff>
    </xdr:to>
    <xdr:sp macro="" textlink="">
      <xdr:nvSpPr>
        <xdr:cNvPr id="8"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D8C6E92D-C9A8-4A0B-91DB-3841DA6444FD}"/>
            </a:ext>
          </a:extLst>
        </xdr:cNvPr>
        <xdr:cNvSpPr>
          <a:spLocks noChangeAspect="1" noChangeArrowheads="1"/>
        </xdr:cNvSpPr>
      </xdr:nvSpPr>
      <xdr:spPr bwMode="auto">
        <a:xfrm>
          <a:off x="4667250" y="46586775"/>
          <a:ext cx="304800" cy="24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135</xdr:row>
      <xdr:rowOff>84363</xdr:rowOff>
    </xdr:to>
    <xdr:sp macro="" textlink="">
      <xdr:nvSpPr>
        <xdr:cNvPr id="9"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C67CCA1A-8E64-4EF4-A04F-EE16CFC899E5}"/>
            </a:ext>
          </a:extLst>
        </xdr:cNvPr>
        <xdr:cNvSpPr>
          <a:spLocks noChangeAspect="1" noChangeArrowheads="1"/>
        </xdr:cNvSpPr>
      </xdr:nvSpPr>
      <xdr:spPr bwMode="auto">
        <a:xfrm>
          <a:off x="4667250" y="46586775"/>
          <a:ext cx="304800" cy="2475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135</xdr:row>
      <xdr:rowOff>217713</xdr:rowOff>
    </xdr:to>
    <xdr:sp macro="" textlink="">
      <xdr:nvSpPr>
        <xdr:cNvPr id="10"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2E7058B5-D2D0-4226-84A8-DF414730BFDC}"/>
            </a:ext>
          </a:extLst>
        </xdr:cNvPr>
        <xdr:cNvSpPr>
          <a:spLocks noChangeAspect="1" noChangeArrowheads="1"/>
        </xdr:cNvSpPr>
      </xdr:nvSpPr>
      <xdr:spPr bwMode="auto">
        <a:xfrm>
          <a:off x="4667250" y="46586775"/>
          <a:ext cx="304800" cy="2608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133</xdr:row>
      <xdr:rowOff>122918</xdr:rowOff>
    </xdr:to>
    <xdr:sp macro="" textlink="">
      <xdr:nvSpPr>
        <xdr:cNvPr id="11"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65C9F2CB-7ADE-4734-827E-650B24E01908}"/>
            </a:ext>
          </a:extLst>
        </xdr:cNvPr>
        <xdr:cNvSpPr>
          <a:spLocks noChangeAspect="1" noChangeArrowheads="1"/>
        </xdr:cNvSpPr>
      </xdr:nvSpPr>
      <xdr:spPr bwMode="auto">
        <a:xfrm>
          <a:off x="4667250" y="46586775"/>
          <a:ext cx="304800" cy="203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140</xdr:row>
      <xdr:rowOff>41729</xdr:rowOff>
    </xdr:to>
    <xdr:sp macro="" textlink="">
      <xdr:nvSpPr>
        <xdr:cNvPr id="12"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9F5FBC41-06C5-4A69-8032-4A76B8C0FA1E}"/>
            </a:ext>
          </a:extLst>
        </xdr:cNvPr>
        <xdr:cNvSpPr>
          <a:spLocks noChangeAspect="1" noChangeArrowheads="1"/>
        </xdr:cNvSpPr>
      </xdr:nvSpPr>
      <xdr:spPr bwMode="auto">
        <a:xfrm>
          <a:off x="4667250" y="46586775"/>
          <a:ext cx="304800" cy="3727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139</xdr:row>
      <xdr:rowOff>225425</xdr:rowOff>
    </xdr:to>
    <xdr:sp macro="" textlink="">
      <xdr:nvSpPr>
        <xdr:cNvPr id="13"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353F3A2F-C6B7-4CBF-9392-3A5F3889A663}"/>
            </a:ext>
          </a:extLst>
        </xdr:cNvPr>
        <xdr:cNvSpPr>
          <a:spLocks noChangeAspect="1" noChangeArrowheads="1"/>
        </xdr:cNvSpPr>
      </xdr:nvSpPr>
      <xdr:spPr bwMode="auto">
        <a:xfrm>
          <a:off x="4667250" y="46586775"/>
          <a:ext cx="304800" cy="356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140</xdr:row>
      <xdr:rowOff>21318</xdr:rowOff>
    </xdr:to>
    <xdr:sp macro="" textlink="">
      <xdr:nvSpPr>
        <xdr:cNvPr id="14"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5B3F0CC8-404B-4E64-8DD4-72FA086651EA}"/>
            </a:ext>
          </a:extLst>
        </xdr:cNvPr>
        <xdr:cNvSpPr>
          <a:spLocks noChangeAspect="1" noChangeArrowheads="1"/>
        </xdr:cNvSpPr>
      </xdr:nvSpPr>
      <xdr:spPr bwMode="auto">
        <a:xfrm>
          <a:off x="4667250" y="46586775"/>
          <a:ext cx="304800" cy="360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140</xdr:row>
      <xdr:rowOff>40368</xdr:rowOff>
    </xdr:to>
    <xdr:sp macro="" textlink="">
      <xdr:nvSpPr>
        <xdr:cNvPr id="15"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F5EE5BDC-A4E7-4C9E-BF19-B4A1DC8DAA6E}"/>
            </a:ext>
          </a:extLst>
        </xdr:cNvPr>
        <xdr:cNvSpPr>
          <a:spLocks noChangeAspect="1" noChangeArrowheads="1"/>
        </xdr:cNvSpPr>
      </xdr:nvSpPr>
      <xdr:spPr bwMode="auto">
        <a:xfrm>
          <a:off x="4667250" y="46586775"/>
          <a:ext cx="304800" cy="3736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125</xdr:row>
      <xdr:rowOff>0</xdr:rowOff>
    </xdr:from>
    <xdr:to>
      <xdr:col>2</xdr:col>
      <xdr:colOff>304800</xdr:colOff>
      <xdr:row>133</xdr:row>
      <xdr:rowOff>196396</xdr:rowOff>
    </xdr:to>
    <xdr:sp macro="" textlink="">
      <xdr:nvSpPr>
        <xdr:cNvPr id="16"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5941FEA0-899F-47A1-9D4F-98576DB73BB0}"/>
            </a:ext>
          </a:extLst>
        </xdr:cNvPr>
        <xdr:cNvSpPr>
          <a:spLocks noChangeAspect="1" noChangeArrowheads="1"/>
        </xdr:cNvSpPr>
      </xdr:nvSpPr>
      <xdr:spPr bwMode="auto">
        <a:xfrm>
          <a:off x="4667250" y="46586775"/>
          <a:ext cx="304800" cy="2110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125</xdr:row>
      <xdr:rowOff>0</xdr:rowOff>
    </xdr:from>
    <xdr:ext cx="304800" cy="2673804"/>
    <xdr:sp macro="" textlink="">
      <xdr:nvSpPr>
        <xdr:cNvPr id="17"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072688AC-C519-4E22-BE8A-ECC52B70AB23}"/>
            </a:ext>
          </a:extLst>
        </xdr:cNvPr>
        <xdr:cNvSpPr>
          <a:spLocks noChangeAspect="1" noChangeArrowheads="1"/>
        </xdr:cNvSpPr>
      </xdr:nvSpPr>
      <xdr:spPr bwMode="auto">
        <a:xfrm>
          <a:off x="4667250" y="46586775"/>
          <a:ext cx="304800" cy="2673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304800" cy="2514600"/>
    <xdr:sp macro="" textlink="">
      <xdr:nvSpPr>
        <xdr:cNvPr id="18"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FD28211E-E82F-454B-9256-9D5470A44D3D}"/>
            </a:ext>
          </a:extLst>
        </xdr:cNvPr>
        <xdr:cNvSpPr>
          <a:spLocks noChangeAspect="1" noChangeArrowheads="1"/>
        </xdr:cNvSpPr>
      </xdr:nvSpPr>
      <xdr:spPr bwMode="auto">
        <a:xfrm>
          <a:off x="4667250" y="46586775"/>
          <a:ext cx="30480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304800" cy="2548618"/>
    <xdr:sp macro="" textlink="">
      <xdr:nvSpPr>
        <xdr:cNvPr id="19"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750F791C-2069-432E-86A3-59481B687BF4}"/>
            </a:ext>
          </a:extLst>
        </xdr:cNvPr>
        <xdr:cNvSpPr>
          <a:spLocks noChangeAspect="1" noChangeArrowheads="1"/>
        </xdr:cNvSpPr>
      </xdr:nvSpPr>
      <xdr:spPr bwMode="auto">
        <a:xfrm>
          <a:off x="4667250" y="46586775"/>
          <a:ext cx="304800" cy="2548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304800" cy="2681968"/>
    <xdr:sp macro="" textlink="">
      <xdr:nvSpPr>
        <xdr:cNvPr id="20" name="AutoShape 4" descr="Зубило по металлу &quot;FatMax™&quot; STANLEY 4-18-332">
          <a:hlinkClick xmlns:r="http://schemas.openxmlformats.org/officeDocument/2006/relationships" r:id="rId2"/>
          <a:extLst>
            <a:ext uri="{FF2B5EF4-FFF2-40B4-BE49-F238E27FC236}">
              <a16:creationId xmlns:a16="http://schemas.microsoft.com/office/drawing/2014/main" id="{85ED9205-8DDA-480A-907D-F3C013B667DA}"/>
            </a:ext>
          </a:extLst>
        </xdr:cNvPr>
        <xdr:cNvSpPr>
          <a:spLocks noChangeAspect="1" noChangeArrowheads="1"/>
        </xdr:cNvSpPr>
      </xdr:nvSpPr>
      <xdr:spPr bwMode="auto">
        <a:xfrm>
          <a:off x="4667250" y="46586775"/>
          <a:ext cx="304800" cy="2681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304800" cy="2107746"/>
    <xdr:sp macro="" textlink="">
      <xdr:nvSpPr>
        <xdr:cNvPr id="21" name="AutoShape 1" descr="data:image/png;base64,iVBORw0KGgoAAAANSUhEUgAAACAAAAAdCAMAAAD8QJ61AAAANlBMVEVHcEwmJiYAAAACAgINDQ0NDQ0AAAAEBAQaGholJSUbGxsSEhIlJSVDQ0MdHR0HBwcaGhpzc3PFIGI/AAAAEnRSTlMAc/+X2ygywb9a//+pYA4W6AffqgmHAAAAi0lEQVR4AWKAAECvc5DDIAhFUfTx8AMW+cj+N1ttUlIFGTTGM76Da9gw+GUncQcy2WPgceL/CEyoTD+wVQ1ufpC5km4QWIUmmC1O7Iy7+NeQR1zSwBIRDQbMdaApjYNALsMAqhgHwIOB5ku6BSt3sYO7FdBSHFEaoCtF8SFEBwVfjuIaQleDzK6MzRuP9wt/napHiQAAAABJRU5ErkJggg==">
          <a:hlinkClick xmlns:r="http://schemas.openxmlformats.org/officeDocument/2006/relationships" r:id="rId1"/>
          <a:extLst>
            <a:ext uri="{FF2B5EF4-FFF2-40B4-BE49-F238E27FC236}">
              <a16:creationId xmlns:a16="http://schemas.microsoft.com/office/drawing/2014/main" id="{94EB7EEA-6E96-4038-A4D1-6DB17E923F4B}"/>
            </a:ext>
          </a:extLst>
        </xdr:cNvPr>
        <xdr:cNvSpPr>
          <a:spLocks noChangeAspect="1" noChangeArrowheads="1"/>
        </xdr:cNvSpPr>
      </xdr:nvSpPr>
      <xdr:spPr bwMode="auto">
        <a:xfrm>
          <a:off x="4667250" y="46586775"/>
          <a:ext cx="304800" cy="210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8" Type="http://schemas.openxmlformats.org/officeDocument/2006/relationships/hyperlink" Target="https://ru.wikipedia.org/wiki/%D0%AD%D0%BB%D0%B5%D0%BA%D1%82%D1%80%D0%B8%D1%87%D0%B5%D1%81%D0%BA%D0%B0%D1%8F_%D1%86%D0%B5%D0%BF%D1%8C" TargetMode="External"/><Relationship Id="rId3" Type="http://schemas.openxmlformats.org/officeDocument/2006/relationships/hyperlink" Target="http://docs.cntd.ru/document/1200100953" TargetMode="External"/><Relationship Id="rId7" Type="http://schemas.openxmlformats.org/officeDocument/2006/relationships/hyperlink" Target="https://homius.ru/shema-podklyucheniya-dvuhklavishnogo-vyiklyuchatelya.html" TargetMode="External"/><Relationship Id="rId2" Type="http://schemas.openxmlformats.org/officeDocument/2006/relationships/hyperlink" Target="http://docs.cntd.ru/document/1200100953" TargetMode="External"/><Relationship Id="rId1" Type="http://schemas.openxmlformats.org/officeDocument/2006/relationships/hyperlink" Target="http://docs.cntd.ru/document/1200100953" TargetMode="External"/><Relationship Id="rId6" Type="http://schemas.openxmlformats.org/officeDocument/2006/relationships/hyperlink" Target="https://&#1072;&#1080;&#1088;.com.ua/katalog_elektrodvigatelei_air/air-112m2-7-5-kvt-3000-ob-min/" TargetMode="External"/><Relationship Id="rId5" Type="http://schemas.openxmlformats.org/officeDocument/2006/relationships/hyperlink" Target="https://&#1072;&#1080;&#1088;.com.ua/katalog_elektrodvigatelei_air/air-132s4-7-5-kvt-1500-ob-min/" TargetMode="External"/><Relationship Id="rId4" Type="http://schemas.openxmlformats.org/officeDocument/2006/relationships/hyperlink" Target="https://elektrofarfor.com/p109103740-kryuk-dlya-izolyatorov.html"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hyperlink" Target="http://docs.cntd.ru/document/1200100953" TargetMode="External"/><Relationship Id="rId2" Type="http://schemas.openxmlformats.org/officeDocument/2006/relationships/hyperlink" Target="https://ru.wikipedia.org/wiki/%D0%AD%D0%BB%D0%B5%D0%BA%D1%82%D1%80%D0%B8%D1%87%D0%B5%D1%81%D0%BA%D0%B0%D1%8F_%D1%86%D0%B5%D0%BF%D1%8C" TargetMode="External"/><Relationship Id="rId1" Type="http://schemas.openxmlformats.org/officeDocument/2006/relationships/hyperlink" Target="https://ru.wikipedia.org/wiki/%D0%AD%D0%BB%D0%B5%D0%BA%D1%82%D1%80%D0%B8%D1%87%D0%B5%D1%81%D0%BA%D0%B0%D1%8F_%D1%86%D0%B5%D0%BF%D1%8C" TargetMode="External"/><Relationship Id="rId5" Type="http://schemas.openxmlformats.org/officeDocument/2006/relationships/hyperlink" Target="https://ru.wikipedia.org/wiki/%D0%AD%D0%BB%D0%B5%D0%BA%D1%82%D1%80%D0%B8%D1%87%D0%B5%D1%81%D0%BA%D0%B0%D1%8F_%D1%86%D0%B5%D0%BF%D1%8C" TargetMode="External"/><Relationship Id="rId4" Type="http://schemas.openxmlformats.org/officeDocument/2006/relationships/hyperlink" Target="https://&#1072;&#1080;&#1088;.com.ua/katalog_elektrodvigatelei_air/air-112m2-7-5-kvt-3000-ob-m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92F44-2705-4E54-9DFA-3854CB8627D1}">
  <sheetPr>
    <tabColor rgb="FF92D050"/>
  </sheetPr>
  <dimension ref="A1:H26"/>
  <sheetViews>
    <sheetView zoomScale="85" zoomScaleNormal="85" workbookViewId="0">
      <selection activeCell="C5" sqref="C5:G5"/>
    </sheetView>
  </sheetViews>
  <sheetFormatPr defaultColWidth="61" defaultRowHeight="15"/>
  <cols>
    <col min="1" max="1" width="16.5703125" bestFit="1" customWidth="1"/>
    <col min="2" max="2" width="44.42578125" bestFit="1" customWidth="1"/>
    <col min="3" max="3" width="39.28515625" bestFit="1" customWidth="1"/>
    <col min="4" max="6" width="32.140625" bestFit="1" customWidth="1"/>
    <col min="7" max="7" width="30.7109375" bestFit="1" customWidth="1"/>
  </cols>
  <sheetData>
    <row r="1" spans="1:8" ht="20.25">
      <c r="A1" s="155"/>
      <c r="B1" s="157"/>
      <c r="C1" s="151" t="s">
        <v>3722</v>
      </c>
      <c r="D1" s="151"/>
      <c r="E1" s="151"/>
      <c r="F1" s="151"/>
      <c r="G1" s="151"/>
    </row>
    <row r="2" spans="1:8" ht="20.25">
      <c r="A2" s="155"/>
      <c r="B2" s="157"/>
      <c r="C2" s="151" t="s">
        <v>3723</v>
      </c>
      <c r="D2" s="151"/>
      <c r="E2" s="151"/>
      <c r="F2" s="151"/>
      <c r="G2" s="151"/>
    </row>
    <row r="3" spans="1:8" ht="20.25">
      <c r="A3" s="155"/>
      <c r="B3" s="157"/>
      <c r="C3" s="151" t="s">
        <v>3724</v>
      </c>
      <c r="D3" s="151"/>
      <c r="E3" s="151"/>
      <c r="F3" s="151"/>
      <c r="G3" s="151"/>
    </row>
    <row r="4" spans="1:8" ht="20.25">
      <c r="A4" s="155"/>
      <c r="B4" s="157"/>
      <c r="C4" s="151" t="s">
        <v>3725</v>
      </c>
      <c r="D4" s="151"/>
      <c r="E4" s="151"/>
      <c r="F4" s="151"/>
      <c r="G4" s="151"/>
    </row>
    <row r="5" spans="1:8" ht="20.25">
      <c r="A5" s="155"/>
      <c r="B5" s="157"/>
      <c r="C5" s="151"/>
      <c r="D5" s="151"/>
      <c r="E5" s="151"/>
      <c r="F5" s="151"/>
      <c r="G5" s="151"/>
    </row>
    <row r="6" spans="1:8" ht="20.25">
      <c r="A6" s="155"/>
      <c r="B6" s="157"/>
      <c r="C6" s="191"/>
      <c r="D6" s="191"/>
      <c r="E6" s="191"/>
      <c r="F6" s="191"/>
      <c r="G6" s="191"/>
    </row>
    <row r="7" spans="1:8">
      <c r="A7" s="150" t="s">
        <v>3732</v>
      </c>
      <c r="B7" s="150"/>
      <c r="C7" s="150"/>
      <c r="D7" s="150"/>
      <c r="E7" s="150"/>
      <c r="F7" s="150"/>
      <c r="G7" s="150"/>
    </row>
    <row r="8" spans="1:8">
      <c r="A8" s="150"/>
      <c r="B8" s="150"/>
      <c r="C8" s="150"/>
      <c r="D8" s="150"/>
      <c r="E8" s="150"/>
      <c r="F8" s="150"/>
      <c r="G8" s="150"/>
    </row>
    <row r="9" spans="1:8" ht="31.5" customHeight="1">
      <c r="A9" s="150"/>
      <c r="B9" s="150"/>
      <c r="C9" s="150"/>
      <c r="D9" s="150"/>
      <c r="E9" s="150"/>
      <c r="F9" s="150"/>
      <c r="G9" s="150"/>
    </row>
    <row r="10" spans="1:8">
      <c r="A10" s="148" t="s">
        <v>3726</v>
      </c>
      <c r="B10" s="148" t="s">
        <v>2399</v>
      </c>
      <c r="C10" s="445" t="s">
        <v>3727</v>
      </c>
      <c r="D10" s="152"/>
      <c r="E10" s="152"/>
      <c r="F10" s="152"/>
      <c r="G10" s="152"/>
      <c r="H10" s="152"/>
    </row>
    <row r="11" spans="1:8">
      <c r="A11" s="146"/>
      <c r="B11" s="146"/>
      <c r="C11" s="445"/>
      <c r="D11" s="152"/>
      <c r="E11" s="152"/>
      <c r="F11" s="152"/>
      <c r="G11" s="152"/>
      <c r="H11" s="152"/>
    </row>
    <row r="12" spans="1:8" ht="18.75">
      <c r="A12" s="169">
        <v>1</v>
      </c>
      <c r="B12" s="168" t="s">
        <v>866</v>
      </c>
      <c r="C12" s="168" t="s">
        <v>3733</v>
      </c>
      <c r="D12" s="152"/>
      <c r="E12" s="152"/>
      <c r="F12" s="152"/>
      <c r="G12" s="152"/>
    </row>
    <row r="13" spans="1:8" ht="18.75">
      <c r="A13" s="169">
        <v>2</v>
      </c>
      <c r="B13" s="168" t="s">
        <v>2468</v>
      </c>
      <c r="C13" s="168" t="s">
        <v>3734</v>
      </c>
      <c r="D13" s="152"/>
      <c r="E13" s="152"/>
      <c r="F13" s="152"/>
      <c r="G13" s="152"/>
    </row>
    <row r="14" spans="1:8" ht="18.75">
      <c r="A14" s="169">
        <v>3</v>
      </c>
      <c r="B14" s="168" t="s">
        <v>651</v>
      </c>
      <c r="C14" s="168" t="s">
        <v>3735</v>
      </c>
      <c r="D14" s="152"/>
      <c r="E14" s="152"/>
      <c r="F14" s="152"/>
      <c r="G14" s="152"/>
    </row>
    <row r="15" spans="1:8" ht="18.75">
      <c r="A15" s="169">
        <v>4</v>
      </c>
      <c r="B15" s="168" t="s">
        <v>3758</v>
      </c>
      <c r="C15" s="168" t="s">
        <v>3759</v>
      </c>
      <c r="D15" s="152"/>
      <c r="E15" s="152"/>
      <c r="F15" s="152"/>
      <c r="G15" s="152"/>
    </row>
    <row r="16" spans="1:8" ht="18.75">
      <c r="A16" s="169">
        <v>5</v>
      </c>
      <c r="B16" s="168" t="s">
        <v>3729</v>
      </c>
      <c r="C16" s="168" t="s">
        <v>3760</v>
      </c>
      <c r="D16" s="152"/>
      <c r="E16" s="152"/>
      <c r="F16" s="152"/>
      <c r="G16" s="152"/>
    </row>
    <row r="17" spans="1:7" ht="18.75">
      <c r="A17" s="169">
        <v>6</v>
      </c>
      <c r="B17" s="168" t="s">
        <v>3761</v>
      </c>
      <c r="C17" s="168" t="s">
        <v>3762</v>
      </c>
      <c r="D17" s="152"/>
      <c r="E17" s="152"/>
      <c r="F17" s="152"/>
      <c r="G17" s="152"/>
    </row>
    <row r="18" spans="1:7" ht="18.75">
      <c r="A18" s="169">
        <v>7</v>
      </c>
      <c r="B18" s="168" t="s">
        <v>3730</v>
      </c>
      <c r="C18" s="168" t="s">
        <v>3763</v>
      </c>
      <c r="D18" s="152"/>
      <c r="E18" s="152"/>
      <c r="F18" s="152"/>
      <c r="G18" s="152"/>
    </row>
    <row r="19" spans="1:7" ht="18.75">
      <c r="A19" s="169">
        <v>8</v>
      </c>
      <c r="B19" s="168" t="s">
        <v>2673</v>
      </c>
      <c r="C19" s="168" t="s">
        <v>3764</v>
      </c>
      <c r="D19" s="152"/>
      <c r="E19" s="152"/>
      <c r="F19" s="152"/>
      <c r="G19" s="152"/>
    </row>
    <row r="20" spans="1:7" ht="18.75">
      <c r="A20" s="169">
        <v>9</v>
      </c>
      <c r="B20" s="168" t="s">
        <v>3728</v>
      </c>
      <c r="C20" s="168" t="s">
        <v>3881</v>
      </c>
      <c r="D20" s="152"/>
      <c r="E20" s="152"/>
      <c r="F20" s="152"/>
      <c r="G20" s="152"/>
    </row>
    <row r="21" spans="1:7" ht="18.75">
      <c r="A21" s="169">
        <v>10</v>
      </c>
      <c r="B21" s="168" t="s">
        <v>3765</v>
      </c>
      <c r="C21" s="168" t="s">
        <v>3766</v>
      </c>
      <c r="D21" s="152"/>
      <c r="E21" s="152"/>
      <c r="F21" s="152"/>
      <c r="G21" s="152"/>
    </row>
    <row r="22" spans="1:7" s="152" customFormat="1" ht="18.75">
      <c r="A22" s="169">
        <v>11</v>
      </c>
      <c r="B22" s="235" t="s">
        <v>3767</v>
      </c>
      <c r="C22" s="168" t="s">
        <v>3768</v>
      </c>
    </row>
    <row r="23" spans="1:7" s="152" customFormat="1" ht="18.75">
      <c r="A23" s="169">
        <v>12</v>
      </c>
      <c r="B23" s="235" t="s">
        <v>3769</v>
      </c>
      <c r="C23" s="168" t="s">
        <v>3770</v>
      </c>
    </row>
    <row r="24" spans="1:7" s="152" customFormat="1" ht="18.75">
      <c r="A24" s="169">
        <v>13</v>
      </c>
      <c r="B24" s="235" t="s">
        <v>3771</v>
      </c>
      <c r="C24" s="168" t="s">
        <v>3772</v>
      </c>
    </row>
    <row r="25" spans="1:7" ht="18.75">
      <c r="A25" s="149" t="s">
        <v>3731</v>
      </c>
      <c r="B25" s="147"/>
      <c r="C25" s="168"/>
      <c r="D25" s="152"/>
      <c r="E25" s="152"/>
      <c r="F25" s="152"/>
      <c r="G25" s="152"/>
    </row>
    <row r="26" spans="1:7">
      <c r="D26" s="152"/>
      <c r="E26" s="152"/>
      <c r="F26" s="152"/>
      <c r="G26" s="152"/>
    </row>
  </sheetData>
  <mergeCells count="10">
    <mergeCell ref="A25:B25"/>
    <mergeCell ref="A7:G9"/>
    <mergeCell ref="C1:G1"/>
    <mergeCell ref="C2:G2"/>
    <mergeCell ref="C3:G3"/>
    <mergeCell ref="C4:G4"/>
    <mergeCell ref="C5:G5"/>
    <mergeCell ref="C10:C11"/>
    <mergeCell ref="B10:B11"/>
    <mergeCell ref="A10:A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5F250-F262-4FC2-B5B4-01F430F0A643}">
  <sheetPr>
    <tabColor rgb="FF92D050"/>
  </sheetPr>
  <dimension ref="A1:S61"/>
  <sheetViews>
    <sheetView zoomScale="130" zoomScaleNormal="130" workbookViewId="0">
      <selection activeCell="B70" sqref="B70"/>
    </sheetView>
  </sheetViews>
  <sheetFormatPr defaultColWidth="32.85546875" defaultRowHeight="15"/>
  <cols>
    <col min="1" max="1" width="4" bestFit="1" customWidth="1"/>
    <col min="2" max="2" width="65.5703125" bestFit="1" customWidth="1"/>
    <col min="3" max="3" width="30.85546875" bestFit="1" customWidth="1"/>
    <col min="4" max="4" width="10.7109375" bestFit="1" customWidth="1"/>
    <col min="5" max="5" width="16.85546875" bestFit="1" customWidth="1"/>
    <col min="6" max="6" width="5.85546875" bestFit="1" customWidth="1"/>
    <col min="7" max="10" width="8.85546875" bestFit="1" customWidth="1"/>
  </cols>
  <sheetData>
    <row r="1" spans="1:19" ht="18.75">
      <c r="A1" s="251" t="s">
        <v>648</v>
      </c>
      <c r="B1" s="252" t="s">
        <v>272</v>
      </c>
      <c r="C1" s="252" t="s">
        <v>273</v>
      </c>
      <c r="D1" s="253" t="s">
        <v>274</v>
      </c>
      <c r="E1" s="252" t="s">
        <v>1</v>
      </c>
      <c r="F1" s="254" t="s">
        <v>275</v>
      </c>
      <c r="G1" s="253" t="s">
        <v>2</v>
      </c>
      <c r="H1" s="253"/>
      <c r="I1" s="253"/>
      <c r="J1" s="253"/>
    </row>
    <row r="2" spans="1:19" ht="37.5">
      <c r="A2" s="251"/>
      <c r="B2" s="252"/>
      <c r="C2" s="252"/>
      <c r="D2" s="253"/>
      <c r="E2" s="252"/>
      <c r="F2" s="254"/>
      <c r="G2" s="255" t="s">
        <v>3</v>
      </c>
      <c r="H2" s="255" t="s">
        <v>4</v>
      </c>
      <c r="I2" s="255" t="s">
        <v>5</v>
      </c>
      <c r="J2" s="255" t="s">
        <v>6</v>
      </c>
    </row>
    <row r="3" spans="1:19" s="45" customFormat="1" ht="18.75">
      <c r="A3" s="303" t="s">
        <v>1328</v>
      </c>
      <c r="B3" s="283"/>
      <c r="C3" s="283"/>
      <c r="D3" s="283"/>
      <c r="E3" s="283"/>
      <c r="F3" s="283"/>
      <c r="G3" s="283"/>
      <c r="H3" s="283"/>
      <c r="I3" s="283"/>
      <c r="J3" s="304"/>
    </row>
    <row r="4" spans="1:19" s="46" customFormat="1" ht="15.75">
      <c r="A4" s="51">
        <v>1</v>
      </c>
      <c r="B4" s="213" t="s">
        <v>1329</v>
      </c>
      <c r="C4" s="213" t="s">
        <v>2275</v>
      </c>
      <c r="D4" s="302">
        <v>165</v>
      </c>
      <c r="E4" s="51" t="s">
        <v>286</v>
      </c>
      <c r="F4" s="51"/>
      <c r="G4" s="51">
        <f t="shared" ref="G4" si="0">D4*40/100</f>
        <v>66</v>
      </c>
      <c r="H4" s="51">
        <f t="shared" ref="H4" si="1">D4*20/100</f>
        <v>33</v>
      </c>
      <c r="I4" s="51">
        <f t="shared" ref="I4" si="2">D4*20/100</f>
        <v>33</v>
      </c>
      <c r="J4" s="51">
        <f t="shared" ref="J4" si="3">D4*20/100</f>
        <v>33</v>
      </c>
      <c r="N4" s="45"/>
      <c r="O4" s="45"/>
      <c r="P4" s="45"/>
      <c r="Q4" s="45"/>
      <c r="R4" s="45"/>
      <c r="S4" s="45"/>
    </row>
    <row r="5" spans="1:19" s="46" customFormat="1" ht="15.75">
      <c r="A5" s="51">
        <v>2</v>
      </c>
      <c r="B5" s="180" t="s">
        <v>1329</v>
      </c>
      <c r="C5" s="180" t="s">
        <v>2274</v>
      </c>
      <c r="D5" s="209">
        <v>400</v>
      </c>
      <c r="E5" s="51" t="s">
        <v>286</v>
      </c>
      <c r="F5" s="51"/>
      <c r="G5" s="51">
        <f t="shared" ref="G5:G27" si="4">D5*40/100</f>
        <v>160</v>
      </c>
      <c r="H5" s="51">
        <f t="shared" ref="H5:H27" si="5">D5*20/100</f>
        <v>80</v>
      </c>
      <c r="I5" s="51">
        <f t="shared" ref="I5:I27" si="6">D5*20/100</f>
        <v>80</v>
      </c>
      <c r="J5" s="51">
        <f t="shared" ref="J5:J27" si="7">D5*20/100</f>
        <v>80</v>
      </c>
      <c r="N5" s="45"/>
      <c r="O5" s="45"/>
      <c r="P5" s="45"/>
      <c r="Q5" s="45"/>
      <c r="R5" s="45"/>
      <c r="S5" s="45"/>
    </row>
    <row r="6" spans="1:19" s="46" customFormat="1" ht="15.75">
      <c r="A6" s="51">
        <v>3</v>
      </c>
      <c r="B6" s="180" t="s">
        <v>1329</v>
      </c>
      <c r="C6" s="180" t="s">
        <v>2273</v>
      </c>
      <c r="D6" s="209">
        <v>300</v>
      </c>
      <c r="E6" s="51" t="s">
        <v>286</v>
      </c>
      <c r="F6" s="51"/>
      <c r="G6" s="51">
        <f t="shared" si="4"/>
        <v>120</v>
      </c>
      <c r="H6" s="51">
        <f t="shared" si="5"/>
        <v>60</v>
      </c>
      <c r="I6" s="51">
        <f t="shared" si="6"/>
        <v>60</v>
      </c>
      <c r="J6" s="51">
        <f t="shared" si="7"/>
        <v>60</v>
      </c>
      <c r="N6" s="45"/>
      <c r="O6" s="45"/>
      <c r="P6" s="45"/>
      <c r="Q6" s="45"/>
      <c r="R6" s="45"/>
      <c r="S6" s="45"/>
    </row>
    <row r="7" spans="1:19" s="46" customFormat="1" ht="15.75">
      <c r="A7" s="51">
        <v>4</v>
      </c>
      <c r="B7" s="180" t="s">
        <v>1329</v>
      </c>
      <c r="C7" s="180" t="s">
        <v>2272</v>
      </c>
      <c r="D7" s="209">
        <v>400</v>
      </c>
      <c r="E7" s="51" t="s">
        <v>286</v>
      </c>
      <c r="F7" s="51"/>
      <c r="G7" s="51">
        <f t="shared" si="4"/>
        <v>160</v>
      </c>
      <c r="H7" s="51">
        <f t="shared" si="5"/>
        <v>80</v>
      </c>
      <c r="I7" s="51">
        <f t="shared" si="6"/>
        <v>80</v>
      </c>
      <c r="J7" s="51">
        <f t="shared" si="7"/>
        <v>80</v>
      </c>
      <c r="N7" s="45"/>
      <c r="O7" s="45"/>
      <c r="P7" s="45"/>
      <c r="Q7" s="45"/>
      <c r="R7" s="45"/>
      <c r="S7" s="45"/>
    </row>
    <row r="8" spans="1:19" s="46" customFormat="1" ht="15.75">
      <c r="A8" s="51">
        <v>5</v>
      </c>
      <c r="B8" s="180" t="s">
        <v>1329</v>
      </c>
      <c r="C8" s="180" t="s">
        <v>2271</v>
      </c>
      <c r="D8" s="209">
        <v>300</v>
      </c>
      <c r="E8" s="51" t="s">
        <v>286</v>
      </c>
      <c r="F8" s="51"/>
      <c r="G8" s="51">
        <f t="shared" si="4"/>
        <v>120</v>
      </c>
      <c r="H8" s="51">
        <f t="shared" si="5"/>
        <v>60</v>
      </c>
      <c r="I8" s="51">
        <f t="shared" si="6"/>
        <v>60</v>
      </c>
      <c r="J8" s="51">
        <f t="shared" si="7"/>
        <v>60</v>
      </c>
    </row>
    <row r="9" spans="1:19" s="46" customFormat="1" ht="15.75">
      <c r="A9" s="51">
        <v>6</v>
      </c>
      <c r="B9" s="180" t="s">
        <v>1329</v>
      </c>
      <c r="C9" s="180" t="s">
        <v>2270</v>
      </c>
      <c r="D9" s="209">
        <v>100</v>
      </c>
      <c r="E9" s="51" t="s">
        <v>286</v>
      </c>
      <c r="F9" s="51"/>
      <c r="G9" s="51">
        <f t="shared" si="4"/>
        <v>40</v>
      </c>
      <c r="H9" s="51">
        <f t="shared" si="5"/>
        <v>20</v>
      </c>
      <c r="I9" s="51">
        <f t="shared" si="6"/>
        <v>20</v>
      </c>
      <c r="J9" s="51">
        <f t="shared" si="7"/>
        <v>20</v>
      </c>
    </row>
    <row r="10" spans="1:19" s="46" customFormat="1" ht="15.75">
      <c r="A10" s="51">
        <v>7</v>
      </c>
      <c r="B10" s="180" t="s">
        <v>1329</v>
      </c>
      <c r="C10" s="180" t="s">
        <v>2269</v>
      </c>
      <c r="D10" s="209">
        <v>250</v>
      </c>
      <c r="E10" s="51" t="s">
        <v>286</v>
      </c>
      <c r="F10" s="51"/>
      <c r="G10" s="51">
        <f t="shared" si="4"/>
        <v>100</v>
      </c>
      <c r="H10" s="51">
        <f t="shared" si="5"/>
        <v>50</v>
      </c>
      <c r="I10" s="51">
        <f t="shared" si="6"/>
        <v>50</v>
      </c>
      <c r="J10" s="51">
        <f t="shared" si="7"/>
        <v>50</v>
      </c>
    </row>
    <row r="11" spans="1:19" s="46" customFormat="1" ht="15.75">
      <c r="A11" s="51">
        <v>8</v>
      </c>
      <c r="B11" s="180" t="s">
        <v>1329</v>
      </c>
      <c r="C11" s="180" t="s">
        <v>2268</v>
      </c>
      <c r="D11" s="209">
        <v>10</v>
      </c>
      <c r="E11" s="51" t="s">
        <v>286</v>
      </c>
      <c r="F11" s="51"/>
      <c r="G11" s="51">
        <f t="shared" si="4"/>
        <v>4</v>
      </c>
      <c r="H11" s="51">
        <f t="shared" si="5"/>
        <v>2</v>
      </c>
      <c r="I11" s="51">
        <f t="shared" si="6"/>
        <v>2</v>
      </c>
      <c r="J11" s="51">
        <f t="shared" si="7"/>
        <v>2</v>
      </c>
    </row>
    <row r="12" spans="1:19" s="46" customFormat="1" ht="15.75">
      <c r="A12" s="51">
        <v>9</v>
      </c>
      <c r="B12" s="180" t="s">
        <v>1329</v>
      </c>
      <c r="C12" s="180" t="s">
        <v>2267</v>
      </c>
      <c r="D12" s="209">
        <v>1600</v>
      </c>
      <c r="E12" s="51" t="s">
        <v>286</v>
      </c>
      <c r="F12" s="51"/>
      <c r="G12" s="51">
        <f t="shared" si="4"/>
        <v>640</v>
      </c>
      <c r="H12" s="51">
        <f t="shared" si="5"/>
        <v>320</v>
      </c>
      <c r="I12" s="51">
        <f t="shared" si="6"/>
        <v>320</v>
      </c>
      <c r="J12" s="51">
        <f t="shared" si="7"/>
        <v>320</v>
      </c>
    </row>
    <row r="13" spans="1:19" s="46" customFormat="1" ht="15.75">
      <c r="A13" s="51">
        <v>10</v>
      </c>
      <c r="B13" s="180" t="s">
        <v>1329</v>
      </c>
      <c r="C13" s="180" t="s">
        <v>2266</v>
      </c>
      <c r="D13" s="209">
        <v>2200</v>
      </c>
      <c r="E13" s="51" t="s">
        <v>286</v>
      </c>
      <c r="F13" s="51"/>
      <c r="G13" s="51">
        <f t="shared" si="4"/>
        <v>880</v>
      </c>
      <c r="H13" s="51">
        <f t="shared" si="5"/>
        <v>440</v>
      </c>
      <c r="I13" s="51">
        <f t="shared" si="6"/>
        <v>440</v>
      </c>
      <c r="J13" s="51">
        <f t="shared" si="7"/>
        <v>440</v>
      </c>
    </row>
    <row r="14" spans="1:19" s="46" customFormat="1" ht="15.75">
      <c r="A14" s="51">
        <v>11</v>
      </c>
      <c r="B14" s="180" t="s">
        <v>1329</v>
      </c>
      <c r="C14" s="180" t="s">
        <v>2265</v>
      </c>
      <c r="D14" s="209">
        <v>1200</v>
      </c>
      <c r="E14" s="51" t="s">
        <v>286</v>
      </c>
      <c r="F14" s="51"/>
      <c r="G14" s="51">
        <f t="shared" si="4"/>
        <v>480</v>
      </c>
      <c r="H14" s="51">
        <f t="shared" si="5"/>
        <v>240</v>
      </c>
      <c r="I14" s="51">
        <f t="shared" si="6"/>
        <v>240</v>
      </c>
      <c r="J14" s="51">
        <f t="shared" si="7"/>
        <v>240</v>
      </c>
    </row>
    <row r="15" spans="1:19" s="46" customFormat="1" ht="15.75">
      <c r="A15" s="51">
        <v>12</v>
      </c>
      <c r="B15" s="180" t="s">
        <v>1329</v>
      </c>
      <c r="C15" s="180" t="s">
        <v>2264</v>
      </c>
      <c r="D15" s="209">
        <v>1500</v>
      </c>
      <c r="E15" s="51" t="s">
        <v>286</v>
      </c>
      <c r="F15" s="51"/>
      <c r="G15" s="51">
        <f t="shared" si="4"/>
        <v>600</v>
      </c>
      <c r="H15" s="51">
        <f t="shared" si="5"/>
        <v>300</v>
      </c>
      <c r="I15" s="51">
        <f t="shared" si="6"/>
        <v>300</v>
      </c>
      <c r="J15" s="51">
        <f t="shared" si="7"/>
        <v>300</v>
      </c>
    </row>
    <row r="16" spans="1:19" s="46" customFormat="1" ht="15.75">
      <c r="A16" s="51">
        <v>13</v>
      </c>
      <c r="B16" s="180" t="s">
        <v>1329</v>
      </c>
      <c r="C16" s="180" t="s">
        <v>2263</v>
      </c>
      <c r="D16" s="209">
        <v>1200</v>
      </c>
      <c r="E16" s="51" t="s">
        <v>286</v>
      </c>
      <c r="F16" s="51"/>
      <c r="G16" s="51">
        <f t="shared" si="4"/>
        <v>480</v>
      </c>
      <c r="H16" s="51">
        <f t="shared" si="5"/>
        <v>240</v>
      </c>
      <c r="I16" s="51">
        <f t="shared" si="6"/>
        <v>240</v>
      </c>
      <c r="J16" s="51">
        <f t="shared" si="7"/>
        <v>240</v>
      </c>
    </row>
    <row r="17" spans="1:10" s="46" customFormat="1" ht="15.75">
      <c r="A17" s="51">
        <v>14</v>
      </c>
      <c r="B17" s="180" t="s">
        <v>1329</v>
      </c>
      <c r="C17" s="180" t="s">
        <v>2262</v>
      </c>
      <c r="D17" s="209">
        <v>10</v>
      </c>
      <c r="E17" s="51" t="s">
        <v>286</v>
      </c>
      <c r="F17" s="51"/>
      <c r="G17" s="51">
        <f t="shared" si="4"/>
        <v>4</v>
      </c>
      <c r="H17" s="51">
        <f t="shared" si="5"/>
        <v>2</v>
      </c>
      <c r="I17" s="51">
        <f t="shared" si="6"/>
        <v>2</v>
      </c>
      <c r="J17" s="51">
        <f t="shared" si="7"/>
        <v>2</v>
      </c>
    </row>
    <row r="18" spans="1:10" s="46" customFormat="1" ht="15.75">
      <c r="A18" s="51">
        <v>15</v>
      </c>
      <c r="B18" s="180" t="s">
        <v>1329</v>
      </c>
      <c r="C18" s="180" t="s">
        <v>2261</v>
      </c>
      <c r="D18" s="209">
        <v>200</v>
      </c>
      <c r="E18" s="51" t="s">
        <v>286</v>
      </c>
      <c r="F18" s="51"/>
      <c r="G18" s="51">
        <f t="shared" si="4"/>
        <v>80</v>
      </c>
      <c r="H18" s="51">
        <f t="shared" si="5"/>
        <v>40</v>
      </c>
      <c r="I18" s="51">
        <f t="shared" si="6"/>
        <v>40</v>
      </c>
      <c r="J18" s="51">
        <f t="shared" si="7"/>
        <v>40</v>
      </c>
    </row>
    <row r="19" spans="1:10" s="46" customFormat="1" ht="15.75">
      <c r="A19" s="51">
        <v>16</v>
      </c>
      <c r="B19" s="180" t="s">
        <v>1329</v>
      </c>
      <c r="C19" s="180" t="s">
        <v>2260</v>
      </c>
      <c r="D19" s="209">
        <v>200</v>
      </c>
      <c r="E19" s="51" t="s">
        <v>286</v>
      </c>
      <c r="F19" s="51"/>
      <c r="G19" s="51">
        <f t="shared" si="4"/>
        <v>80</v>
      </c>
      <c r="H19" s="51">
        <f t="shared" si="5"/>
        <v>40</v>
      </c>
      <c r="I19" s="51">
        <f t="shared" si="6"/>
        <v>40</v>
      </c>
      <c r="J19" s="51">
        <f t="shared" si="7"/>
        <v>40</v>
      </c>
    </row>
    <row r="20" spans="1:10" s="46" customFormat="1" ht="15.75">
      <c r="A20" s="51">
        <v>17</v>
      </c>
      <c r="B20" s="180" t="s">
        <v>1329</v>
      </c>
      <c r="C20" s="180" t="s">
        <v>2259</v>
      </c>
      <c r="D20" s="209">
        <v>225</v>
      </c>
      <c r="E20" s="51" t="s">
        <v>286</v>
      </c>
      <c r="F20" s="51"/>
      <c r="G20" s="51">
        <f t="shared" si="4"/>
        <v>90</v>
      </c>
      <c r="H20" s="51">
        <f t="shared" si="5"/>
        <v>45</v>
      </c>
      <c r="I20" s="51">
        <f t="shared" si="6"/>
        <v>45</v>
      </c>
      <c r="J20" s="51">
        <f t="shared" si="7"/>
        <v>45</v>
      </c>
    </row>
    <row r="21" spans="1:10" s="46" customFormat="1" ht="15.75">
      <c r="A21" s="51">
        <v>18</v>
      </c>
      <c r="B21" s="180" t="s">
        <v>2258</v>
      </c>
      <c r="C21" s="180" t="s">
        <v>2250</v>
      </c>
      <c r="D21" s="209">
        <v>515</v>
      </c>
      <c r="E21" s="51" t="s">
        <v>286</v>
      </c>
      <c r="F21" s="51"/>
      <c r="G21" s="51">
        <f t="shared" si="4"/>
        <v>206</v>
      </c>
      <c r="H21" s="51">
        <f t="shared" si="5"/>
        <v>103</v>
      </c>
      <c r="I21" s="51">
        <f t="shared" si="6"/>
        <v>103</v>
      </c>
      <c r="J21" s="51">
        <f t="shared" si="7"/>
        <v>103</v>
      </c>
    </row>
    <row r="22" spans="1:10" s="46" customFormat="1" ht="15.75">
      <c r="A22" s="51">
        <v>19</v>
      </c>
      <c r="B22" s="180" t="s">
        <v>2257</v>
      </c>
      <c r="C22" s="180" t="s">
        <v>2250</v>
      </c>
      <c r="D22" s="209">
        <v>2055</v>
      </c>
      <c r="E22" s="51" t="s">
        <v>286</v>
      </c>
      <c r="F22" s="51"/>
      <c r="G22" s="51">
        <f t="shared" si="4"/>
        <v>822</v>
      </c>
      <c r="H22" s="51">
        <f t="shared" si="5"/>
        <v>411</v>
      </c>
      <c r="I22" s="51">
        <f t="shared" si="6"/>
        <v>411</v>
      </c>
      <c r="J22" s="51">
        <f t="shared" si="7"/>
        <v>411</v>
      </c>
    </row>
    <row r="23" spans="1:10" s="46" customFormat="1" ht="15.75">
      <c r="A23" s="51">
        <v>20</v>
      </c>
      <c r="B23" s="180" t="s">
        <v>2256</v>
      </c>
      <c r="C23" s="180" t="s">
        <v>2250</v>
      </c>
      <c r="D23" s="209">
        <v>170</v>
      </c>
      <c r="E23" s="51" t="s">
        <v>286</v>
      </c>
      <c r="F23" s="51"/>
      <c r="G23" s="51">
        <f t="shared" si="4"/>
        <v>68</v>
      </c>
      <c r="H23" s="51">
        <f t="shared" si="5"/>
        <v>34</v>
      </c>
      <c r="I23" s="51">
        <f t="shared" si="6"/>
        <v>34</v>
      </c>
      <c r="J23" s="51">
        <f t="shared" si="7"/>
        <v>34</v>
      </c>
    </row>
    <row r="24" spans="1:10" s="46" customFormat="1" ht="15.75">
      <c r="A24" s="51">
        <v>21</v>
      </c>
      <c r="B24" s="214" t="s">
        <v>2255</v>
      </c>
      <c r="C24" s="214" t="s">
        <v>2251</v>
      </c>
      <c r="D24" s="217">
        <v>300</v>
      </c>
      <c r="E24" s="51" t="s">
        <v>286</v>
      </c>
      <c r="F24" s="51"/>
      <c r="G24" s="51">
        <f t="shared" si="4"/>
        <v>120</v>
      </c>
      <c r="H24" s="51">
        <f t="shared" si="5"/>
        <v>60</v>
      </c>
      <c r="I24" s="51">
        <f t="shared" si="6"/>
        <v>60</v>
      </c>
      <c r="J24" s="51">
        <f t="shared" si="7"/>
        <v>60</v>
      </c>
    </row>
    <row r="25" spans="1:10" s="46" customFormat="1" ht="15.75">
      <c r="A25" s="51">
        <v>22</v>
      </c>
      <c r="B25" s="180" t="s">
        <v>2254</v>
      </c>
      <c r="C25" s="180" t="s">
        <v>2251</v>
      </c>
      <c r="D25" s="175">
        <v>100</v>
      </c>
      <c r="E25" s="51" t="s">
        <v>286</v>
      </c>
      <c r="F25" s="51"/>
      <c r="G25" s="51">
        <f t="shared" si="4"/>
        <v>40</v>
      </c>
      <c r="H25" s="51">
        <f t="shared" si="5"/>
        <v>20</v>
      </c>
      <c r="I25" s="51">
        <f t="shared" si="6"/>
        <v>20</v>
      </c>
      <c r="J25" s="51">
        <f t="shared" si="7"/>
        <v>20</v>
      </c>
    </row>
    <row r="26" spans="1:10" s="46" customFormat="1" ht="15.75">
      <c r="A26" s="51">
        <v>23</v>
      </c>
      <c r="B26" s="180" t="s">
        <v>2253</v>
      </c>
      <c r="C26" s="180" t="s">
        <v>2251</v>
      </c>
      <c r="D26" s="175">
        <v>300</v>
      </c>
      <c r="E26" s="51" t="s">
        <v>286</v>
      </c>
      <c r="F26" s="51"/>
      <c r="G26" s="51">
        <f t="shared" si="4"/>
        <v>120</v>
      </c>
      <c r="H26" s="51">
        <f t="shared" si="5"/>
        <v>60</v>
      </c>
      <c r="I26" s="51">
        <f t="shared" si="6"/>
        <v>60</v>
      </c>
      <c r="J26" s="51">
        <f t="shared" si="7"/>
        <v>60</v>
      </c>
    </row>
    <row r="27" spans="1:10" s="46" customFormat="1" ht="15.75">
      <c r="A27" s="51">
        <v>24</v>
      </c>
      <c r="B27" s="180" t="s">
        <v>2252</v>
      </c>
      <c r="C27" s="180" t="s">
        <v>2251</v>
      </c>
      <c r="D27" s="175">
        <v>20</v>
      </c>
      <c r="E27" s="51" t="s">
        <v>286</v>
      </c>
      <c r="F27" s="51"/>
      <c r="G27" s="51">
        <f t="shared" si="4"/>
        <v>8</v>
      </c>
      <c r="H27" s="51">
        <f t="shared" si="5"/>
        <v>4</v>
      </c>
      <c r="I27" s="51">
        <f t="shared" si="6"/>
        <v>4</v>
      </c>
      <c r="J27" s="51">
        <f t="shared" si="7"/>
        <v>4</v>
      </c>
    </row>
    <row r="28" spans="1:10" s="46" customFormat="1" ht="18.75">
      <c r="A28" s="305" t="s">
        <v>2206</v>
      </c>
      <c r="B28" s="306"/>
      <c r="C28" s="306"/>
      <c r="D28" s="306"/>
      <c r="E28" s="306"/>
      <c r="F28" s="306"/>
      <c r="G28" s="306"/>
      <c r="H28" s="306"/>
      <c r="I28" s="306"/>
      <c r="J28" s="307"/>
    </row>
    <row r="29" spans="1:10" s="46" customFormat="1">
      <c r="A29" s="51">
        <v>25</v>
      </c>
      <c r="B29" s="51" t="s">
        <v>1330</v>
      </c>
      <c r="C29" s="51"/>
      <c r="D29" s="51">
        <v>125</v>
      </c>
      <c r="E29" s="51" t="s">
        <v>286</v>
      </c>
      <c r="F29" s="51"/>
      <c r="G29" s="51">
        <v>25</v>
      </c>
      <c r="H29" s="51">
        <v>50</v>
      </c>
      <c r="I29" s="51">
        <f t="shared" ref="I29" si="8">D29*20/100</f>
        <v>25</v>
      </c>
      <c r="J29" s="51">
        <f t="shared" ref="J29" si="9">D29*20/100</f>
        <v>25</v>
      </c>
    </row>
    <row r="30" spans="1:10" s="46" customFormat="1">
      <c r="A30" s="51">
        <v>26</v>
      </c>
      <c r="B30" s="51" t="s">
        <v>1331</v>
      </c>
      <c r="C30" s="51"/>
      <c r="D30" s="51">
        <v>7000</v>
      </c>
      <c r="E30" s="51" t="s">
        <v>483</v>
      </c>
      <c r="F30" s="51"/>
      <c r="G30" s="51">
        <v>1000</v>
      </c>
      <c r="H30" s="51">
        <v>3000</v>
      </c>
      <c r="I30" s="51">
        <v>3000</v>
      </c>
      <c r="J30" s="51">
        <v>0</v>
      </c>
    </row>
    <row r="31" spans="1:10" s="46" customFormat="1">
      <c r="A31" s="51">
        <v>27</v>
      </c>
      <c r="B31" s="51" t="s">
        <v>1332</v>
      </c>
      <c r="C31" s="51"/>
      <c r="D31" s="51">
        <v>190</v>
      </c>
      <c r="E31" s="51" t="s">
        <v>286</v>
      </c>
      <c r="F31" s="51"/>
      <c r="G31" s="51">
        <v>38</v>
      </c>
      <c r="H31" s="51">
        <v>76</v>
      </c>
      <c r="I31" s="51">
        <f t="shared" ref="I31:I35" si="10">D31*20/100</f>
        <v>38</v>
      </c>
      <c r="J31" s="51">
        <f t="shared" ref="J31:J35" si="11">D31*20/100</f>
        <v>38</v>
      </c>
    </row>
    <row r="32" spans="1:10" s="46" customFormat="1">
      <c r="A32" s="51">
        <v>28</v>
      </c>
      <c r="B32" s="51" t="s">
        <v>1333</v>
      </c>
      <c r="C32" s="51"/>
      <c r="D32" s="51">
        <v>175</v>
      </c>
      <c r="E32" s="51" t="s">
        <v>286</v>
      </c>
      <c r="F32" s="51"/>
      <c r="G32" s="51">
        <v>35</v>
      </c>
      <c r="H32" s="51">
        <v>70</v>
      </c>
      <c r="I32" s="51">
        <f t="shared" si="10"/>
        <v>35</v>
      </c>
      <c r="J32" s="51">
        <f t="shared" si="11"/>
        <v>35</v>
      </c>
    </row>
    <row r="33" spans="1:10" s="46" customFormat="1">
      <c r="A33" s="51">
        <v>29</v>
      </c>
      <c r="B33" s="51" t="s">
        <v>1334</v>
      </c>
      <c r="C33" s="51"/>
      <c r="D33" s="51">
        <v>1400</v>
      </c>
      <c r="E33" s="51" t="s">
        <v>483</v>
      </c>
      <c r="F33" s="51"/>
      <c r="G33" s="51">
        <v>300</v>
      </c>
      <c r="H33" s="51">
        <v>800</v>
      </c>
      <c r="I33" s="51">
        <v>300</v>
      </c>
      <c r="J33" s="51">
        <v>0</v>
      </c>
    </row>
    <row r="34" spans="1:10" s="46" customFormat="1">
      <c r="A34" s="51">
        <v>30</v>
      </c>
      <c r="B34" s="51" t="s">
        <v>1335</v>
      </c>
      <c r="C34" s="51"/>
      <c r="D34" s="51">
        <v>540</v>
      </c>
      <c r="E34" s="51" t="s">
        <v>483</v>
      </c>
      <c r="F34" s="51"/>
      <c r="G34" s="51">
        <v>180</v>
      </c>
      <c r="H34" s="51">
        <v>360</v>
      </c>
      <c r="I34" s="51">
        <v>0</v>
      </c>
      <c r="J34" s="51">
        <v>0</v>
      </c>
    </row>
    <row r="35" spans="1:10" s="46" customFormat="1">
      <c r="A35" s="51">
        <v>31</v>
      </c>
      <c r="B35" s="51" t="s">
        <v>1336</v>
      </c>
      <c r="C35" s="51"/>
      <c r="D35" s="51">
        <v>120</v>
      </c>
      <c r="E35" s="51" t="s">
        <v>286</v>
      </c>
      <c r="F35" s="51"/>
      <c r="G35" s="51">
        <v>24</v>
      </c>
      <c r="H35" s="51">
        <v>48</v>
      </c>
      <c r="I35" s="51">
        <f t="shared" si="10"/>
        <v>24</v>
      </c>
      <c r="J35" s="51">
        <f t="shared" si="11"/>
        <v>24</v>
      </c>
    </row>
    <row r="36" spans="1:10" s="46" customFormat="1" ht="18.75">
      <c r="A36" s="308" t="s">
        <v>1337</v>
      </c>
      <c r="B36" s="260"/>
      <c r="C36" s="260"/>
      <c r="D36" s="260"/>
      <c r="E36" s="260"/>
      <c r="F36" s="260"/>
      <c r="G36" s="260"/>
      <c r="H36" s="260"/>
      <c r="I36" s="260"/>
      <c r="J36" s="309"/>
    </row>
    <row r="37" spans="1:10" s="46" customFormat="1">
      <c r="A37" s="51">
        <v>32</v>
      </c>
      <c r="B37" s="51" t="s">
        <v>1338</v>
      </c>
      <c r="C37" s="51" t="s">
        <v>1339</v>
      </c>
      <c r="D37" s="51">
        <v>70</v>
      </c>
      <c r="E37" s="51" t="s">
        <v>286</v>
      </c>
      <c r="F37" s="51"/>
      <c r="G37" s="51">
        <v>14</v>
      </c>
      <c r="H37" s="51">
        <v>28</v>
      </c>
      <c r="I37" s="51">
        <f t="shared" ref="I37:I40" si="12">D37*20/100</f>
        <v>14</v>
      </c>
      <c r="J37" s="51">
        <f t="shared" ref="J37:J40" si="13">D37*20/100</f>
        <v>14</v>
      </c>
    </row>
    <row r="38" spans="1:10" s="46" customFormat="1">
      <c r="A38" s="51">
        <v>33</v>
      </c>
      <c r="B38" s="51" t="s">
        <v>1340</v>
      </c>
      <c r="C38" s="51" t="s">
        <v>1341</v>
      </c>
      <c r="D38" s="51">
        <v>280</v>
      </c>
      <c r="E38" s="51" t="s">
        <v>286</v>
      </c>
      <c r="F38" s="51"/>
      <c r="G38" s="51">
        <v>56</v>
      </c>
      <c r="H38" s="51">
        <v>112</v>
      </c>
      <c r="I38" s="51">
        <f t="shared" si="12"/>
        <v>56</v>
      </c>
      <c r="J38" s="51">
        <f t="shared" si="13"/>
        <v>56</v>
      </c>
    </row>
    <row r="39" spans="1:10" s="46" customFormat="1">
      <c r="A39" s="51">
        <v>34</v>
      </c>
      <c r="B39" s="51" t="s">
        <v>1342</v>
      </c>
      <c r="C39" s="51" t="s">
        <v>1343</v>
      </c>
      <c r="D39" s="51">
        <v>15</v>
      </c>
      <c r="E39" s="51" t="s">
        <v>465</v>
      </c>
      <c r="F39" s="51"/>
      <c r="G39" s="51">
        <v>3</v>
      </c>
      <c r="H39" s="51">
        <v>6</v>
      </c>
      <c r="I39" s="51">
        <f t="shared" si="12"/>
        <v>3</v>
      </c>
      <c r="J39" s="51">
        <f t="shared" si="13"/>
        <v>3</v>
      </c>
    </row>
    <row r="40" spans="1:10" s="46" customFormat="1">
      <c r="A40" s="51">
        <v>35</v>
      </c>
      <c r="B40" s="51" t="s">
        <v>1344</v>
      </c>
      <c r="C40" s="51" t="s">
        <v>1343</v>
      </c>
      <c r="D40" s="51">
        <v>20</v>
      </c>
      <c r="E40" s="51" t="s">
        <v>465</v>
      </c>
      <c r="F40" s="51"/>
      <c r="G40" s="51">
        <v>4</v>
      </c>
      <c r="H40" s="51">
        <v>8</v>
      </c>
      <c r="I40" s="51">
        <f t="shared" si="12"/>
        <v>4</v>
      </c>
      <c r="J40" s="51">
        <f t="shared" si="13"/>
        <v>4</v>
      </c>
    </row>
    <row r="41" spans="1:10" s="46" customFormat="1" ht="18.75">
      <c r="A41" s="303" t="s">
        <v>1345</v>
      </c>
      <c r="B41" s="283"/>
      <c r="C41" s="283"/>
      <c r="D41" s="283"/>
      <c r="E41" s="283"/>
      <c r="F41" s="283"/>
      <c r="G41" s="283"/>
      <c r="H41" s="283"/>
      <c r="I41" s="283"/>
      <c r="J41" s="304"/>
    </row>
    <row r="42" spans="1:10" s="45" customFormat="1">
      <c r="A42" s="51">
        <v>36</v>
      </c>
      <c r="B42" s="51" t="s">
        <v>1346</v>
      </c>
      <c r="C42" s="51" t="s">
        <v>1347</v>
      </c>
      <c r="D42" s="51">
        <v>100</v>
      </c>
      <c r="E42" s="51" t="s">
        <v>465</v>
      </c>
      <c r="F42" s="51"/>
      <c r="G42" s="51">
        <v>20</v>
      </c>
      <c r="H42" s="51">
        <v>40</v>
      </c>
      <c r="I42" s="51">
        <f t="shared" ref="I42:I45" si="14">D42*20/100</f>
        <v>20</v>
      </c>
      <c r="J42" s="51">
        <f t="shared" ref="J42:J45" si="15">D42*20/100</f>
        <v>20</v>
      </c>
    </row>
    <row r="43" spans="1:10" s="46" customFormat="1">
      <c r="A43" s="51">
        <v>37</v>
      </c>
      <c r="B43" s="51" t="s">
        <v>1348</v>
      </c>
      <c r="C43" s="51" t="s">
        <v>1347</v>
      </c>
      <c r="D43" s="51">
        <v>40</v>
      </c>
      <c r="E43" s="51" t="s">
        <v>465</v>
      </c>
      <c r="F43" s="51"/>
      <c r="G43" s="51">
        <v>8</v>
      </c>
      <c r="H43" s="51">
        <v>16</v>
      </c>
      <c r="I43" s="51">
        <f t="shared" si="14"/>
        <v>8</v>
      </c>
      <c r="J43" s="51">
        <f t="shared" si="15"/>
        <v>8</v>
      </c>
    </row>
    <row r="44" spans="1:10" s="46" customFormat="1">
      <c r="A44" s="51">
        <v>38</v>
      </c>
      <c r="B44" s="51" t="s">
        <v>1349</v>
      </c>
      <c r="C44" s="51" t="s">
        <v>1347</v>
      </c>
      <c r="D44" s="51">
        <v>30</v>
      </c>
      <c r="E44" s="51" t="s">
        <v>465</v>
      </c>
      <c r="F44" s="51"/>
      <c r="G44" s="51">
        <v>6</v>
      </c>
      <c r="H44" s="51">
        <v>12</v>
      </c>
      <c r="I44" s="51">
        <f t="shared" si="14"/>
        <v>6</v>
      </c>
      <c r="J44" s="51">
        <f t="shared" si="15"/>
        <v>6</v>
      </c>
    </row>
    <row r="45" spans="1:10" s="46" customFormat="1">
      <c r="A45" s="51">
        <v>39</v>
      </c>
      <c r="B45" s="51" t="s">
        <v>1350</v>
      </c>
      <c r="C45" s="51"/>
      <c r="D45" s="51">
        <v>15</v>
      </c>
      <c r="E45" s="51" t="s">
        <v>465</v>
      </c>
      <c r="F45" s="51"/>
      <c r="G45" s="51">
        <v>3</v>
      </c>
      <c r="H45" s="51">
        <v>6</v>
      </c>
      <c r="I45" s="51">
        <f t="shared" si="14"/>
        <v>3</v>
      </c>
      <c r="J45" s="51">
        <f t="shared" si="15"/>
        <v>3</v>
      </c>
    </row>
    <row r="46" spans="1:10" s="46" customFormat="1" ht="18.75">
      <c r="A46" s="303" t="s">
        <v>1351</v>
      </c>
      <c r="B46" s="283"/>
      <c r="C46" s="283"/>
      <c r="D46" s="283"/>
      <c r="E46" s="283"/>
      <c r="F46" s="283"/>
      <c r="G46" s="283"/>
      <c r="H46" s="283"/>
      <c r="I46" s="283"/>
      <c r="J46" s="304"/>
    </row>
    <row r="47" spans="1:10" s="45" customFormat="1">
      <c r="A47" s="51">
        <v>40</v>
      </c>
      <c r="B47" s="51" t="s">
        <v>1352</v>
      </c>
      <c r="C47" s="51"/>
      <c r="D47" s="51">
        <v>120</v>
      </c>
      <c r="E47" s="51" t="s">
        <v>465</v>
      </c>
      <c r="F47" s="51"/>
      <c r="G47" s="51">
        <v>24</v>
      </c>
      <c r="H47" s="51">
        <v>48</v>
      </c>
      <c r="I47" s="51">
        <f t="shared" ref="I47:I61" si="16">D47*20/100</f>
        <v>24</v>
      </c>
      <c r="J47" s="51">
        <f t="shared" ref="J47:J61" si="17">D47*20/100</f>
        <v>24</v>
      </c>
    </row>
    <row r="48" spans="1:10" s="46" customFormat="1">
      <c r="A48" s="51">
        <v>41</v>
      </c>
      <c r="B48" s="51" t="s">
        <v>1353</v>
      </c>
      <c r="C48" s="51"/>
      <c r="D48" s="51">
        <v>30</v>
      </c>
      <c r="E48" s="51" t="s">
        <v>465</v>
      </c>
      <c r="F48" s="51"/>
      <c r="G48" s="51">
        <f t="shared" ref="G48:G58" si="18">D48*40/100</f>
        <v>12</v>
      </c>
      <c r="H48" s="51">
        <f t="shared" ref="H48:H61" si="19">D48*20/100</f>
        <v>6</v>
      </c>
      <c r="I48" s="51">
        <f t="shared" si="16"/>
        <v>6</v>
      </c>
      <c r="J48" s="51">
        <f t="shared" si="17"/>
        <v>6</v>
      </c>
    </row>
    <row r="49" spans="1:11" s="46" customFormat="1">
      <c r="A49" s="51">
        <v>42</v>
      </c>
      <c r="B49" s="51" t="s">
        <v>1354</v>
      </c>
      <c r="C49" s="51"/>
      <c r="D49" s="51">
        <v>5</v>
      </c>
      <c r="E49" s="51" t="s">
        <v>465</v>
      </c>
      <c r="F49" s="51"/>
      <c r="G49" s="51">
        <f t="shared" si="18"/>
        <v>2</v>
      </c>
      <c r="H49" s="51">
        <f t="shared" si="19"/>
        <v>1</v>
      </c>
      <c r="I49" s="51">
        <f t="shared" si="16"/>
        <v>1</v>
      </c>
      <c r="J49" s="51">
        <f t="shared" si="17"/>
        <v>1</v>
      </c>
    </row>
    <row r="50" spans="1:11" s="46" customFormat="1">
      <c r="A50" s="51">
        <v>43</v>
      </c>
      <c r="B50" s="51" t="s">
        <v>1355</v>
      </c>
      <c r="C50" s="51"/>
      <c r="D50" s="51">
        <v>40</v>
      </c>
      <c r="E50" s="51" t="s">
        <v>465</v>
      </c>
      <c r="F50" s="51"/>
      <c r="G50" s="51">
        <f t="shared" si="18"/>
        <v>16</v>
      </c>
      <c r="H50" s="51">
        <f t="shared" si="19"/>
        <v>8</v>
      </c>
      <c r="I50" s="51">
        <f t="shared" si="16"/>
        <v>8</v>
      </c>
      <c r="J50" s="51">
        <f t="shared" si="17"/>
        <v>8</v>
      </c>
    </row>
    <row r="51" spans="1:11" s="46" customFormat="1">
      <c r="A51" s="51">
        <v>44</v>
      </c>
      <c r="B51" s="51" t="s">
        <v>1356</v>
      </c>
      <c r="C51" s="51"/>
      <c r="D51" s="51">
        <v>250</v>
      </c>
      <c r="E51" s="51" t="s">
        <v>465</v>
      </c>
      <c r="F51" s="51"/>
      <c r="G51" s="51">
        <v>50</v>
      </c>
      <c r="H51" s="51">
        <v>100</v>
      </c>
      <c r="I51" s="51">
        <f t="shared" si="16"/>
        <v>50</v>
      </c>
      <c r="J51" s="51">
        <f t="shared" si="17"/>
        <v>50</v>
      </c>
    </row>
    <row r="52" spans="1:11" s="46" customFormat="1">
      <c r="A52" s="51">
        <v>45</v>
      </c>
      <c r="B52" s="51" t="s">
        <v>1357</v>
      </c>
      <c r="C52" s="51"/>
      <c r="D52" s="51">
        <v>60</v>
      </c>
      <c r="E52" s="51" t="s">
        <v>465</v>
      </c>
      <c r="F52" s="51"/>
      <c r="G52" s="51">
        <f t="shared" si="18"/>
        <v>24</v>
      </c>
      <c r="H52" s="51">
        <f t="shared" si="19"/>
        <v>12</v>
      </c>
      <c r="I52" s="51">
        <f t="shared" si="16"/>
        <v>12</v>
      </c>
      <c r="J52" s="51">
        <f t="shared" si="17"/>
        <v>12</v>
      </c>
    </row>
    <row r="53" spans="1:11" s="46" customFormat="1">
      <c r="A53" s="51">
        <v>46</v>
      </c>
      <c r="B53" s="51" t="s">
        <v>1358</v>
      </c>
      <c r="C53" s="51"/>
      <c r="D53" s="51">
        <v>10</v>
      </c>
      <c r="E53" s="51" t="s">
        <v>465</v>
      </c>
      <c r="F53" s="51"/>
      <c r="G53" s="51">
        <f t="shared" si="18"/>
        <v>4</v>
      </c>
      <c r="H53" s="51">
        <f t="shared" si="19"/>
        <v>2</v>
      </c>
      <c r="I53" s="51">
        <f t="shared" si="16"/>
        <v>2</v>
      </c>
      <c r="J53" s="51">
        <f t="shared" si="17"/>
        <v>2</v>
      </c>
    </row>
    <row r="54" spans="1:11" s="46" customFormat="1">
      <c r="A54" s="51">
        <v>47</v>
      </c>
      <c r="B54" s="51" t="s">
        <v>1359</v>
      </c>
      <c r="C54" s="51"/>
      <c r="D54" s="51">
        <v>200</v>
      </c>
      <c r="E54" s="51" t="s">
        <v>465</v>
      </c>
      <c r="F54" s="51"/>
      <c r="G54" s="51">
        <v>40</v>
      </c>
      <c r="H54" s="51">
        <v>80</v>
      </c>
      <c r="I54" s="51">
        <f t="shared" si="16"/>
        <v>40</v>
      </c>
      <c r="J54" s="51">
        <f t="shared" si="17"/>
        <v>40</v>
      </c>
    </row>
    <row r="55" spans="1:11" s="46" customFormat="1">
      <c r="A55" s="51">
        <v>48</v>
      </c>
      <c r="B55" s="51" t="s">
        <v>1360</v>
      </c>
      <c r="C55" s="51"/>
      <c r="D55" s="51">
        <v>60</v>
      </c>
      <c r="E55" s="51" t="s">
        <v>465</v>
      </c>
      <c r="F55" s="51"/>
      <c r="G55" s="51">
        <f t="shared" si="18"/>
        <v>24</v>
      </c>
      <c r="H55" s="51">
        <f t="shared" si="19"/>
        <v>12</v>
      </c>
      <c r="I55" s="51">
        <f t="shared" si="16"/>
        <v>12</v>
      </c>
      <c r="J55" s="51">
        <f t="shared" si="17"/>
        <v>12</v>
      </c>
    </row>
    <row r="56" spans="1:11" s="46" customFormat="1">
      <c r="A56" s="51">
        <v>49</v>
      </c>
      <c r="B56" s="51" t="s">
        <v>1361</v>
      </c>
      <c r="C56" s="51"/>
      <c r="D56" s="51">
        <v>20</v>
      </c>
      <c r="E56" s="51" t="s">
        <v>465</v>
      </c>
      <c r="F56" s="51"/>
      <c r="G56" s="51">
        <f t="shared" si="18"/>
        <v>8</v>
      </c>
      <c r="H56" s="51">
        <f t="shared" si="19"/>
        <v>4</v>
      </c>
      <c r="I56" s="51">
        <f t="shared" si="16"/>
        <v>4</v>
      </c>
      <c r="J56" s="51">
        <f t="shared" si="17"/>
        <v>4</v>
      </c>
    </row>
    <row r="57" spans="1:11" s="46" customFormat="1">
      <c r="A57" s="51">
        <v>50</v>
      </c>
      <c r="B57" s="51" t="s">
        <v>1362</v>
      </c>
      <c r="C57" s="51"/>
      <c r="D57" s="51">
        <v>12</v>
      </c>
      <c r="E57" s="51" t="s">
        <v>465</v>
      </c>
      <c r="F57" s="51"/>
      <c r="G57" s="51">
        <v>6</v>
      </c>
      <c r="H57" s="51">
        <f t="shared" si="19"/>
        <v>2.4</v>
      </c>
      <c r="I57" s="51">
        <f t="shared" si="16"/>
        <v>2.4</v>
      </c>
      <c r="J57" s="51">
        <f t="shared" si="17"/>
        <v>2.4</v>
      </c>
    </row>
    <row r="58" spans="1:11" s="46" customFormat="1">
      <c r="A58" s="51">
        <v>51</v>
      </c>
      <c r="B58" s="51" t="s">
        <v>1363</v>
      </c>
      <c r="C58" s="51"/>
      <c r="D58" s="51">
        <v>10</v>
      </c>
      <c r="E58" s="51" t="s">
        <v>465</v>
      </c>
      <c r="F58" s="51"/>
      <c r="G58" s="51">
        <f t="shared" si="18"/>
        <v>4</v>
      </c>
      <c r="H58" s="51">
        <f t="shared" si="19"/>
        <v>2</v>
      </c>
      <c r="I58" s="51">
        <f t="shared" si="16"/>
        <v>2</v>
      </c>
      <c r="J58" s="51">
        <f t="shared" si="17"/>
        <v>2</v>
      </c>
    </row>
    <row r="59" spans="1:11" s="46" customFormat="1">
      <c r="A59" s="51">
        <v>52</v>
      </c>
      <c r="B59" s="51" t="s">
        <v>1364</v>
      </c>
      <c r="C59" s="51"/>
      <c r="D59" s="51">
        <v>4</v>
      </c>
      <c r="E59" s="51" t="s">
        <v>465</v>
      </c>
      <c r="F59" s="51"/>
      <c r="G59" s="51">
        <v>1</v>
      </c>
      <c r="H59" s="51">
        <v>1</v>
      </c>
      <c r="I59" s="51">
        <v>1</v>
      </c>
      <c r="J59" s="51">
        <v>1</v>
      </c>
    </row>
    <row r="60" spans="1:11" s="58" customFormat="1" ht="15.75">
      <c r="A60" s="51">
        <v>53</v>
      </c>
      <c r="B60" s="51" t="s">
        <v>1365</v>
      </c>
      <c r="C60" s="51" t="s">
        <v>1366</v>
      </c>
      <c r="D60" s="51">
        <v>3000</v>
      </c>
      <c r="E60" s="51" t="s">
        <v>286</v>
      </c>
      <c r="F60" s="51"/>
      <c r="G60" s="51">
        <v>600</v>
      </c>
      <c r="H60" s="51">
        <v>1200</v>
      </c>
      <c r="I60" s="51">
        <f t="shared" si="16"/>
        <v>600</v>
      </c>
      <c r="J60" s="51">
        <f t="shared" si="17"/>
        <v>600</v>
      </c>
      <c r="K60" s="57"/>
    </row>
    <row r="61" spans="1:11" s="58" customFormat="1" ht="15.75">
      <c r="A61" s="51">
        <v>54</v>
      </c>
      <c r="B61" s="51" t="s">
        <v>1367</v>
      </c>
      <c r="C61" s="51"/>
      <c r="D61" s="51">
        <v>10</v>
      </c>
      <c r="E61" s="51" t="s">
        <v>465</v>
      </c>
      <c r="F61" s="51"/>
      <c r="G61" s="51">
        <v>4</v>
      </c>
      <c r="H61" s="51">
        <f t="shared" si="19"/>
        <v>2</v>
      </c>
      <c r="I61" s="51">
        <f t="shared" si="16"/>
        <v>2</v>
      </c>
      <c r="J61" s="51">
        <f t="shared" si="17"/>
        <v>2</v>
      </c>
      <c r="K61" s="57"/>
    </row>
  </sheetData>
  <mergeCells count="12">
    <mergeCell ref="A41:J41"/>
    <mergeCell ref="A46:J46"/>
    <mergeCell ref="G1:J1"/>
    <mergeCell ref="F1:F2"/>
    <mergeCell ref="A3:J3"/>
    <mergeCell ref="A28:J28"/>
    <mergeCell ref="A36:J36"/>
    <mergeCell ref="A1:A2"/>
    <mergeCell ref="B1:B2"/>
    <mergeCell ref="C1:C2"/>
    <mergeCell ref="D1:D2"/>
    <mergeCell ref="E1:E2"/>
  </mergeCells>
  <conditionalFormatting sqref="A28">
    <cfRule type="duplicateValues" dxfId="0" priority="1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E0A65-533E-4E5F-BAA8-96CE99BE4E18}">
  <sheetPr>
    <tabColor rgb="FF92D050"/>
  </sheetPr>
  <dimension ref="A1:N698"/>
  <sheetViews>
    <sheetView zoomScale="70" zoomScaleNormal="70" workbookViewId="0">
      <selection activeCell="K687" sqref="K687"/>
    </sheetView>
  </sheetViews>
  <sheetFormatPr defaultColWidth="39.7109375" defaultRowHeight="15"/>
  <cols>
    <col min="1" max="1" width="5" bestFit="1" customWidth="1"/>
    <col min="2" max="2" width="39.7109375" style="67"/>
    <col min="3" max="3" width="51.28515625" customWidth="1"/>
    <col min="4" max="4" width="17.28515625" bestFit="1" customWidth="1"/>
    <col min="5" max="5" width="22.85546875" customWidth="1"/>
    <col min="6" max="6" width="23.5703125" customWidth="1"/>
    <col min="7" max="9" width="10.28515625" customWidth="1"/>
    <col min="10" max="10" width="9.5703125" bestFit="1" customWidth="1"/>
  </cols>
  <sheetData>
    <row r="1" spans="1:10" ht="18.75">
      <c r="A1" s="273" t="s">
        <v>648</v>
      </c>
      <c r="B1" s="268" t="s">
        <v>272</v>
      </c>
      <c r="C1" s="269" t="s">
        <v>273</v>
      </c>
      <c r="D1" s="270" t="s">
        <v>274</v>
      </c>
      <c r="E1" s="268" t="s">
        <v>1</v>
      </c>
      <c r="F1" s="271" t="s">
        <v>2277</v>
      </c>
      <c r="G1" s="270" t="s">
        <v>2</v>
      </c>
      <c r="H1" s="270"/>
      <c r="I1" s="270"/>
      <c r="J1" s="270"/>
    </row>
    <row r="2" spans="1:10" ht="37.5">
      <c r="A2" s="274"/>
      <c r="B2" s="268"/>
      <c r="C2" s="269"/>
      <c r="D2" s="270"/>
      <c r="E2" s="268"/>
      <c r="F2" s="271"/>
      <c r="G2" s="272" t="s">
        <v>3</v>
      </c>
      <c r="H2" s="272" t="s">
        <v>4</v>
      </c>
      <c r="I2" s="272" t="s">
        <v>5</v>
      </c>
      <c r="J2" s="272" t="s">
        <v>6</v>
      </c>
    </row>
    <row r="3" spans="1:10" ht="18.75">
      <c r="A3" s="259" t="s">
        <v>1439</v>
      </c>
      <c r="B3" s="260"/>
      <c r="C3" s="260"/>
      <c r="D3" s="260"/>
      <c r="E3" s="260"/>
      <c r="F3" s="260"/>
      <c r="G3" s="260"/>
      <c r="H3" s="260"/>
      <c r="I3" s="260"/>
      <c r="J3" s="261"/>
    </row>
    <row r="4" spans="1:10" ht="30">
      <c r="A4" s="275">
        <v>1</v>
      </c>
      <c r="B4" s="170" t="s">
        <v>1440</v>
      </c>
      <c r="C4" s="170" t="s">
        <v>1441</v>
      </c>
      <c r="D4" s="170">
        <v>30</v>
      </c>
      <c r="E4" s="170" t="s">
        <v>286</v>
      </c>
      <c r="F4" s="276"/>
      <c r="G4" s="276"/>
      <c r="H4" s="276"/>
      <c r="I4" s="276"/>
      <c r="J4" s="276"/>
    </row>
    <row r="5" spans="1:10" ht="30">
      <c r="A5" s="275">
        <v>2</v>
      </c>
      <c r="B5" s="170" t="s">
        <v>1442</v>
      </c>
      <c r="C5" s="170" t="s">
        <v>1443</v>
      </c>
      <c r="D5" s="170">
        <v>12</v>
      </c>
      <c r="E5" s="170" t="s">
        <v>286</v>
      </c>
      <c r="F5" s="276"/>
      <c r="G5" s="276"/>
      <c r="H5" s="276"/>
      <c r="I5" s="276"/>
      <c r="J5" s="276"/>
    </row>
    <row r="6" spans="1:10" ht="18.75">
      <c r="A6" s="259" t="s">
        <v>1444</v>
      </c>
      <c r="B6" s="260"/>
      <c r="C6" s="260"/>
      <c r="D6" s="260"/>
      <c r="E6" s="260"/>
      <c r="F6" s="260"/>
      <c r="G6" s="260"/>
      <c r="H6" s="260"/>
      <c r="I6" s="260"/>
      <c r="J6" s="261"/>
    </row>
    <row r="7" spans="1:10">
      <c r="A7" s="275">
        <v>3</v>
      </c>
      <c r="B7" s="171" t="s">
        <v>2278</v>
      </c>
      <c r="C7" s="171"/>
      <c r="D7" s="172">
        <f>G7+H7+I7+J7</f>
        <v>12</v>
      </c>
      <c r="E7" s="112" t="s">
        <v>286</v>
      </c>
      <c r="F7" s="194"/>
      <c r="G7" s="172">
        <v>2</v>
      </c>
      <c r="H7" s="172">
        <v>4</v>
      </c>
      <c r="I7" s="172">
        <v>4</v>
      </c>
      <c r="J7" s="172">
        <v>2</v>
      </c>
    </row>
    <row r="8" spans="1:10" ht="30">
      <c r="A8" s="275">
        <v>4</v>
      </c>
      <c r="B8" s="171" t="s">
        <v>1445</v>
      </c>
      <c r="C8" s="171" t="s">
        <v>1446</v>
      </c>
      <c r="D8" s="172">
        <v>12</v>
      </c>
      <c r="E8" s="112" t="s">
        <v>286</v>
      </c>
      <c r="F8" s="194"/>
      <c r="G8" s="172">
        <v>4</v>
      </c>
      <c r="H8" s="172">
        <v>4</v>
      </c>
      <c r="I8" s="172">
        <v>4</v>
      </c>
      <c r="J8" s="172">
        <v>4</v>
      </c>
    </row>
    <row r="9" spans="1:10" ht="30">
      <c r="A9" s="275">
        <v>5</v>
      </c>
      <c r="B9" s="171" t="s">
        <v>2279</v>
      </c>
      <c r="C9" s="171" t="s">
        <v>2280</v>
      </c>
      <c r="D9" s="172">
        <f>G9+H9+I9+J9</f>
        <v>3</v>
      </c>
      <c r="E9" s="112" t="s">
        <v>286</v>
      </c>
      <c r="F9" s="194"/>
      <c r="G9" s="172">
        <v>0</v>
      </c>
      <c r="H9" s="172">
        <v>3</v>
      </c>
      <c r="I9" s="172">
        <v>0</v>
      </c>
      <c r="J9" s="172">
        <v>0</v>
      </c>
    </row>
    <row r="10" spans="1:10" ht="30">
      <c r="A10" s="275">
        <v>6</v>
      </c>
      <c r="B10" s="171" t="s">
        <v>2281</v>
      </c>
      <c r="C10" s="171" t="s">
        <v>2282</v>
      </c>
      <c r="D10" s="172">
        <f>G10+H10+I10+J10</f>
        <v>10</v>
      </c>
      <c r="E10" s="112" t="s">
        <v>286</v>
      </c>
      <c r="F10" s="194"/>
      <c r="G10" s="172">
        <v>2</v>
      </c>
      <c r="H10" s="172">
        <v>2</v>
      </c>
      <c r="I10" s="172">
        <v>3</v>
      </c>
      <c r="J10" s="172">
        <v>3</v>
      </c>
    </row>
    <row r="11" spans="1:10">
      <c r="A11" s="275">
        <v>7</v>
      </c>
      <c r="B11" s="171" t="s">
        <v>1447</v>
      </c>
      <c r="C11" s="171" t="s">
        <v>1448</v>
      </c>
      <c r="D11" s="172">
        <v>2</v>
      </c>
      <c r="E11" s="112" t="s">
        <v>286</v>
      </c>
      <c r="F11" s="194"/>
      <c r="G11" s="172">
        <v>2</v>
      </c>
      <c r="H11" s="172">
        <v>2</v>
      </c>
      <c r="I11" s="172">
        <v>0</v>
      </c>
      <c r="J11" s="172">
        <v>0</v>
      </c>
    </row>
    <row r="12" spans="1:10">
      <c r="A12" s="275">
        <v>8</v>
      </c>
      <c r="B12" s="171" t="s">
        <v>1449</v>
      </c>
      <c r="C12" s="171" t="s">
        <v>1450</v>
      </c>
      <c r="D12" s="172">
        <v>4</v>
      </c>
      <c r="E12" s="112" t="s">
        <v>286</v>
      </c>
      <c r="F12" s="194"/>
      <c r="G12" s="172">
        <v>15</v>
      </c>
      <c r="H12" s="172">
        <v>15</v>
      </c>
      <c r="I12" s="172">
        <v>15</v>
      </c>
      <c r="J12" s="172"/>
    </row>
    <row r="13" spans="1:10" ht="30">
      <c r="A13" s="275">
        <v>9</v>
      </c>
      <c r="B13" s="171" t="s">
        <v>1451</v>
      </c>
      <c r="C13" s="171" t="s">
        <v>1452</v>
      </c>
      <c r="D13" s="172">
        <v>8</v>
      </c>
      <c r="E13" s="112" t="s">
        <v>286</v>
      </c>
      <c r="F13" s="194"/>
      <c r="G13" s="172">
        <v>4</v>
      </c>
      <c r="H13" s="172">
        <v>4</v>
      </c>
      <c r="I13" s="172">
        <v>6</v>
      </c>
      <c r="J13" s="172">
        <v>0</v>
      </c>
    </row>
    <row r="14" spans="1:10" ht="30">
      <c r="A14" s="275">
        <v>10</v>
      </c>
      <c r="B14" s="171" t="s">
        <v>1453</v>
      </c>
      <c r="C14" s="171" t="s">
        <v>1454</v>
      </c>
      <c r="D14" s="172">
        <v>20</v>
      </c>
      <c r="E14" s="112" t="s">
        <v>286</v>
      </c>
      <c r="F14" s="194"/>
      <c r="G14" s="172">
        <v>8</v>
      </c>
      <c r="H14" s="172">
        <v>8</v>
      </c>
      <c r="I14" s="172">
        <v>16</v>
      </c>
      <c r="J14" s="172">
        <v>14</v>
      </c>
    </row>
    <row r="15" spans="1:10" ht="30">
      <c r="A15" s="275">
        <v>11</v>
      </c>
      <c r="B15" s="171" t="s">
        <v>2283</v>
      </c>
      <c r="C15" s="171" t="s">
        <v>2284</v>
      </c>
      <c r="D15" s="172">
        <f t="shared" ref="D15:D22" si="0">G15+H15+I15+J15</f>
        <v>20</v>
      </c>
      <c r="E15" s="112" t="s">
        <v>286</v>
      </c>
      <c r="F15" s="194"/>
      <c r="G15" s="172">
        <v>4</v>
      </c>
      <c r="H15" s="172">
        <v>4</v>
      </c>
      <c r="I15" s="172">
        <v>6</v>
      </c>
      <c r="J15" s="172">
        <v>6</v>
      </c>
    </row>
    <row r="16" spans="1:10">
      <c r="A16" s="275">
        <v>12</v>
      </c>
      <c r="B16" s="171" t="s">
        <v>2285</v>
      </c>
      <c r="C16" s="171" t="s">
        <v>2286</v>
      </c>
      <c r="D16" s="172">
        <f t="shared" si="0"/>
        <v>12</v>
      </c>
      <c r="E16" s="112" t="s">
        <v>286</v>
      </c>
      <c r="F16" s="194"/>
      <c r="G16" s="172">
        <v>3</v>
      </c>
      <c r="H16" s="172">
        <v>3</v>
      </c>
      <c r="I16" s="172">
        <v>4</v>
      </c>
      <c r="J16" s="172">
        <v>2</v>
      </c>
    </row>
    <row r="17" spans="1:10" ht="30">
      <c r="A17" s="275">
        <v>13</v>
      </c>
      <c r="B17" s="171" t="s">
        <v>2287</v>
      </c>
      <c r="C17" s="171" t="s">
        <v>2288</v>
      </c>
      <c r="D17" s="172">
        <f t="shared" si="0"/>
        <v>8</v>
      </c>
      <c r="E17" s="112" t="s">
        <v>286</v>
      </c>
      <c r="F17" s="194"/>
      <c r="G17" s="172">
        <v>4</v>
      </c>
      <c r="H17" s="172">
        <v>4</v>
      </c>
      <c r="I17" s="172">
        <v>0</v>
      </c>
      <c r="J17" s="172">
        <v>0</v>
      </c>
    </row>
    <row r="18" spans="1:10" ht="30">
      <c r="A18" s="275">
        <v>14</v>
      </c>
      <c r="B18" s="171" t="s">
        <v>2289</v>
      </c>
      <c r="C18" s="171" t="s">
        <v>2290</v>
      </c>
      <c r="D18" s="172">
        <f t="shared" si="0"/>
        <v>46</v>
      </c>
      <c r="E18" s="112" t="s">
        <v>286</v>
      </c>
      <c r="F18" s="194"/>
      <c r="G18" s="172">
        <v>8</v>
      </c>
      <c r="H18" s="172">
        <v>8</v>
      </c>
      <c r="I18" s="172">
        <v>16</v>
      </c>
      <c r="J18" s="172">
        <v>14</v>
      </c>
    </row>
    <row r="19" spans="1:10" ht="30">
      <c r="A19" s="275">
        <v>15</v>
      </c>
      <c r="B19" s="171" t="s">
        <v>2291</v>
      </c>
      <c r="C19" s="171"/>
      <c r="D19" s="172">
        <f t="shared" si="0"/>
        <v>22</v>
      </c>
      <c r="E19" s="112" t="s">
        <v>286</v>
      </c>
      <c r="F19" s="194"/>
      <c r="G19" s="172">
        <v>4</v>
      </c>
      <c r="H19" s="172">
        <v>4</v>
      </c>
      <c r="I19" s="172">
        <v>8</v>
      </c>
      <c r="J19" s="172">
        <v>6</v>
      </c>
    </row>
    <row r="20" spans="1:10" ht="30">
      <c r="A20" s="275">
        <v>16</v>
      </c>
      <c r="B20" s="171" t="s">
        <v>2292</v>
      </c>
      <c r="C20" s="171" t="s">
        <v>2293</v>
      </c>
      <c r="D20" s="172">
        <f t="shared" si="0"/>
        <v>4</v>
      </c>
      <c r="E20" s="112" t="s">
        <v>286</v>
      </c>
      <c r="F20" s="194"/>
      <c r="G20" s="172">
        <v>2</v>
      </c>
      <c r="H20" s="172">
        <v>2</v>
      </c>
      <c r="I20" s="172">
        <v>0</v>
      </c>
      <c r="J20" s="172">
        <v>0</v>
      </c>
    </row>
    <row r="21" spans="1:10" ht="30">
      <c r="A21" s="275">
        <v>17</v>
      </c>
      <c r="B21" s="171" t="s">
        <v>2294</v>
      </c>
      <c r="C21" s="171" t="s">
        <v>2295</v>
      </c>
      <c r="D21" s="172">
        <f t="shared" si="0"/>
        <v>8</v>
      </c>
      <c r="E21" s="112" t="s">
        <v>286</v>
      </c>
      <c r="F21" s="194"/>
      <c r="G21" s="172">
        <v>4</v>
      </c>
      <c r="H21" s="172">
        <v>4</v>
      </c>
      <c r="I21" s="172">
        <v>0</v>
      </c>
      <c r="J21" s="172">
        <v>0</v>
      </c>
    </row>
    <row r="22" spans="1:10">
      <c r="A22" s="275">
        <v>18</v>
      </c>
      <c r="B22" s="171" t="s">
        <v>2296</v>
      </c>
      <c r="C22" s="171" t="s">
        <v>2297</v>
      </c>
      <c r="D22" s="172">
        <f t="shared" si="0"/>
        <v>8</v>
      </c>
      <c r="E22" s="112" t="s">
        <v>286</v>
      </c>
      <c r="F22" s="194"/>
      <c r="G22" s="172">
        <v>4</v>
      </c>
      <c r="H22" s="172">
        <v>4</v>
      </c>
      <c r="I22" s="172">
        <v>0</v>
      </c>
      <c r="J22" s="172">
        <v>0</v>
      </c>
    </row>
    <row r="23" spans="1:10" ht="30">
      <c r="A23" s="275">
        <v>19</v>
      </c>
      <c r="B23" s="171" t="s">
        <v>1455</v>
      </c>
      <c r="C23" s="171" t="s">
        <v>1325</v>
      </c>
      <c r="D23" s="172">
        <v>8</v>
      </c>
      <c r="E23" s="112" t="s">
        <v>286</v>
      </c>
      <c r="F23" s="194"/>
      <c r="G23" s="172">
        <v>4</v>
      </c>
      <c r="H23" s="172">
        <v>4</v>
      </c>
      <c r="I23" s="172">
        <v>5</v>
      </c>
      <c r="J23" s="172">
        <v>0</v>
      </c>
    </row>
    <row r="24" spans="1:10" ht="30">
      <c r="A24" s="275">
        <v>20</v>
      </c>
      <c r="B24" s="171" t="s">
        <v>1456</v>
      </c>
      <c r="C24" s="171" t="s">
        <v>1325</v>
      </c>
      <c r="D24" s="172">
        <v>2</v>
      </c>
      <c r="E24" s="112" t="s">
        <v>286</v>
      </c>
      <c r="F24" s="194"/>
      <c r="G24" s="172">
        <v>6</v>
      </c>
      <c r="H24" s="172">
        <v>6</v>
      </c>
      <c r="I24" s="172">
        <v>5</v>
      </c>
      <c r="J24" s="172">
        <v>0</v>
      </c>
    </row>
    <row r="25" spans="1:10" ht="30">
      <c r="A25" s="275">
        <v>21</v>
      </c>
      <c r="B25" s="171" t="s">
        <v>2298</v>
      </c>
      <c r="C25" s="171">
        <v>8230</v>
      </c>
      <c r="D25" s="172">
        <f>G25+H25+I25+J25</f>
        <v>8</v>
      </c>
      <c r="E25" s="112" t="s">
        <v>286</v>
      </c>
      <c r="F25" s="194"/>
      <c r="G25" s="172">
        <v>2</v>
      </c>
      <c r="H25" s="172">
        <v>2</v>
      </c>
      <c r="I25" s="172">
        <v>4</v>
      </c>
      <c r="J25" s="172">
        <v>0</v>
      </c>
    </row>
    <row r="26" spans="1:10">
      <c r="A26" s="275">
        <v>22</v>
      </c>
      <c r="B26" s="171" t="s">
        <v>1457</v>
      </c>
      <c r="C26" s="171" t="s">
        <v>1325</v>
      </c>
      <c r="D26" s="172">
        <v>4</v>
      </c>
      <c r="E26" s="112" t="s">
        <v>286</v>
      </c>
      <c r="F26" s="194"/>
      <c r="G26" s="172">
        <v>4</v>
      </c>
      <c r="H26" s="172">
        <v>4</v>
      </c>
      <c r="I26" s="172">
        <v>4</v>
      </c>
      <c r="J26" s="172">
        <v>6</v>
      </c>
    </row>
    <row r="27" spans="1:10" ht="30">
      <c r="A27" s="275">
        <v>23</v>
      </c>
      <c r="B27" s="171" t="s">
        <v>1458</v>
      </c>
      <c r="C27" s="171" t="s">
        <v>1459</v>
      </c>
      <c r="D27" s="172">
        <v>8</v>
      </c>
      <c r="E27" s="112" t="s">
        <v>286</v>
      </c>
      <c r="F27" s="194"/>
      <c r="G27" s="172">
        <v>6</v>
      </c>
      <c r="H27" s="172">
        <v>6</v>
      </c>
      <c r="I27" s="172">
        <v>6</v>
      </c>
      <c r="J27" s="172">
        <v>6</v>
      </c>
    </row>
    <row r="28" spans="1:10" ht="18.75">
      <c r="A28" s="259" t="s">
        <v>1460</v>
      </c>
      <c r="B28" s="260"/>
      <c r="C28" s="260"/>
      <c r="D28" s="260"/>
      <c r="E28" s="260"/>
      <c r="F28" s="260"/>
      <c r="G28" s="260"/>
      <c r="H28" s="260"/>
      <c r="I28" s="260"/>
      <c r="J28" s="261"/>
    </row>
    <row r="29" spans="1:10">
      <c r="A29" s="275">
        <v>24</v>
      </c>
      <c r="B29" s="171" t="s">
        <v>1461</v>
      </c>
      <c r="C29" s="171" t="s">
        <v>1462</v>
      </c>
      <c r="D29" s="172">
        <v>8</v>
      </c>
      <c r="E29" s="112" t="s">
        <v>286</v>
      </c>
      <c r="F29" s="194"/>
      <c r="G29" s="172">
        <v>10</v>
      </c>
      <c r="H29" s="172">
        <v>10</v>
      </c>
      <c r="I29" s="172">
        <v>10</v>
      </c>
      <c r="J29" s="172">
        <v>10</v>
      </c>
    </row>
    <row r="30" spans="1:10">
      <c r="A30" s="275">
        <v>25</v>
      </c>
      <c r="B30" s="171" t="s">
        <v>1463</v>
      </c>
      <c r="C30" s="171" t="s">
        <v>1464</v>
      </c>
      <c r="D30" s="172">
        <v>20</v>
      </c>
      <c r="E30" s="112" t="s">
        <v>286</v>
      </c>
      <c r="F30" s="194"/>
      <c r="G30" s="172">
        <v>15</v>
      </c>
      <c r="H30" s="172">
        <v>15</v>
      </c>
      <c r="I30" s="172">
        <v>15</v>
      </c>
      <c r="J30" s="172">
        <v>15</v>
      </c>
    </row>
    <row r="31" spans="1:10">
      <c r="A31" s="275">
        <v>26</v>
      </c>
      <c r="B31" s="171" t="s">
        <v>2299</v>
      </c>
      <c r="C31" s="171" t="s">
        <v>2300</v>
      </c>
      <c r="D31" s="172">
        <f t="shared" ref="D31:D41" si="1">G31+H31+I31+J31</f>
        <v>8</v>
      </c>
      <c r="E31" s="112" t="s">
        <v>286</v>
      </c>
      <c r="F31" s="194"/>
      <c r="G31" s="172">
        <v>4</v>
      </c>
      <c r="H31" s="172">
        <v>4</v>
      </c>
      <c r="I31" s="172">
        <v>0</v>
      </c>
      <c r="J31" s="172">
        <v>0</v>
      </c>
    </row>
    <row r="32" spans="1:10">
      <c r="A32" s="275">
        <v>27</v>
      </c>
      <c r="B32" s="171" t="s">
        <v>2301</v>
      </c>
      <c r="C32" s="171" t="s">
        <v>2302</v>
      </c>
      <c r="D32" s="172">
        <f t="shared" si="1"/>
        <v>10</v>
      </c>
      <c r="E32" s="112" t="s">
        <v>286</v>
      </c>
      <c r="F32" s="194"/>
      <c r="G32" s="172">
        <v>2</v>
      </c>
      <c r="H32" s="172">
        <v>2</v>
      </c>
      <c r="I32" s="172">
        <v>3</v>
      </c>
      <c r="J32" s="172">
        <v>3</v>
      </c>
    </row>
    <row r="33" spans="1:10">
      <c r="A33" s="275">
        <v>28</v>
      </c>
      <c r="B33" s="171" t="s">
        <v>2303</v>
      </c>
      <c r="C33" s="171" t="s">
        <v>2304</v>
      </c>
      <c r="D33" s="172">
        <f t="shared" si="1"/>
        <v>12</v>
      </c>
      <c r="E33" s="112" t="s">
        <v>286</v>
      </c>
      <c r="F33" s="194"/>
      <c r="G33" s="172">
        <v>6</v>
      </c>
      <c r="H33" s="172">
        <v>6</v>
      </c>
      <c r="I33" s="172">
        <v>0</v>
      </c>
      <c r="J33" s="172">
        <v>0</v>
      </c>
    </row>
    <row r="34" spans="1:10">
      <c r="A34" s="275">
        <v>29</v>
      </c>
      <c r="B34" s="171" t="s">
        <v>2305</v>
      </c>
      <c r="C34" s="171" t="s">
        <v>2306</v>
      </c>
      <c r="D34" s="172">
        <f t="shared" si="1"/>
        <v>20</v>
      </c>
      <c r="E34" s="112" t="s">
        <v>286</v>
      </c>
      <c r="F34" s="194"/>
      <c r="G34" s="172">
        <v>4</v>
      </c>
      <c r="H34" s="172">
        <v>4</v>
      </c>
      <c r="I34" s="172">
        <v>6</v>
      </c>
      <c r="J34" s="172">
        <v>6</v>
      </c>
    </row>
    <row r="35" spans="1:10">
      <c r="A35" s="275">
        <v>30</v>
      </c>
      <c r="B35" s="171" t="s">
        <v>2307</v>
      </c>
      <c r="C35" s="171" t="s">
        <v>2308</v>
      </c>
      <c r="D35" s="172">
        <f t="shared" si="1"/>
        <v>16</v>
      </c>
      <c r="E35" s="112" t="s">
        <v>286</v>
      </c>
      <c r="F35" s="194"/>
      <c r="G35" s="172">
        <v>4</v>
      </c>
      <c r="H35" s="172">
        <v>4</v>
      </c>
      <c r="I35" s="172">
        <v>6</v>
      </c>
      <c r="J35" s="172">
        <v>2</v>
      </c>
    </row>
    <row r="36" spans="1:10">
      <c r="A36" s="275">
        <v>31</v>
      </c>
      <c r="B36" s="171" t="s">
        <v>2309</v>
      </c>
      <c r="C36" s="171" t="s">
        <v>1326</v>
      </c>
      <c r="D36" s="172">
        <f t="shared" si="1"/>
        <v>40</v>
      </c>
      <c r="E36" s="112" t="s">
        <v>286</v>
      </c>
      <c r="F36" s="194"/>
      <c r="G36" s="172">
        <v>10</v>
      </c>
      <c r="H36" s="172">
        <v>10</v>
      </c>
      <c r="I36" s="172">
        <v>10</v>
      </c>
      <c r="J36" s="172">
        <v>10</v>
      </c>
    </row>
    <row r="37" spans="1:10">
      <c r="A37" s="275">
        <v>32</v>
      </c>
      <c r="B37" s="171" t="s">
        <v>2310</v>
      </c>
      <c r="C37" s="171" t="s">
        <v>1327</v>
      </c>
      <c r="D37" s="172">
        <f t="shared" si="1"/>
        <v>10</v>
      </c>
      <c r="E37" s="112" t="s">
        <v>286</v>
      </c>
      <c r="F37" s="194"/>
      <c r="G37" s="172">
        <v>2</v>
      </c>
      <c r="H37" s="172">
        <v>2</v>
      </c>
      <c r="I37" s="172">
        <v>3</v>
      </c>
      <c r="J37" s="172">
        <v>3</v>
      </c>
    </row>
    <row r="38" spans="1:10" ht="30">
      <c r="A38" s="275">
        <v>33</v>
      </c>
      <c r="B38" s="171" t="s">
        <v>2311</v>
      </c>
      <c r="C38" s="171" t="s">
        <v>2312</v>
      </c>
      <c r="D38" s="172">
        <f t="shared" si="1"/>
        <v>64</v>
      </c>
      <c r="E38" s="112" t="s">
        <v>286</v>
      </c>
      <c r="F38" s="194"/>
      <c r="G38" s="172">
        <v>12</v>
      </c>
      <c r="H38" s="172">
        <v>12</v>
      </c>
      <c r="I38" s="172">
        <v>18</v>
      </c>
      <c r="J38" s="172">
        <v>22</v>
      </c>
    </row>
    <row r="39" spans="1:10">
      <c r="A39" s="275">
        <v>34</v>
      </c>
      <c r="B39" s="171" t="s">
        <v>2313</v>
      </c>
      <c r="C39" s="171" t="s">
        <v>2314</v>
      </c>
      <c r="D39" s="172">
        <f t="shared" si="1"/>
        <v>20</v>
      </c>
      <c r="E39" s="112" t="s">
        <v>286</v>
      </c>
      <c r="F39" s="194"/>
      <c r="G39" s="172">
        <v>4</v>
      </c>
      <c r="H39" s="172">
        <v>4</v>
      </c>
      <c r="I39" s="172">
        <v>6</v>
      </c>
      <c r="J39" s="172">
        <v>6</v>
      </c>
    </row>
    <row r="40" spans="1:10">
      <c r="A40" s="275">
        <v>35</v>
      </c>
      <c r="B40" s="171" t="s">
        <v>2315</v>
      </c>
      <c r="C40" s="171" t="s">
        <v>2316</v>
      </c>
      <c r="D40" s="172">
        <f t="shared" si="1"/>
        <v>78</v>
      </c>
      <c r="E40" s="112" t="s">
        <v>286</v>
      </c>
      <c r="F40" s="194"/>
      <c r="G40" s="172">
        <v>15</v>
      </c>
      <c r="H40" s="172">
        <v>15</v>
      </c>
      <c r="I40" s="172">
        <v>28</v>
      </c>
      <c r="J40" s="172">
        <v>20</v>
      </c>
    </row>
    <row r="41" spans="1:10">
      <c r="A41" s="275">
        <v>36</v>
      </c>
      <c r="B41" s="171" t="s">
        <v>2317</v>
      </c>
      <c r="C41" s="171" t="s">
        <v>2318</v>
      </c>
      <c r="D41" s="172">
        <f t="shared" si="1"/>
        <v>16</v>
      </c>
      <c r="E41" s="112" t="s">
        <v>286</v>
      </c>
      <c r="F41" s="194"/>
      <c r="G41" s="172">
        <v>4</v>
      </c>
      <c r="H41" s="172">
        <v>4</v>
      </c>
      <c r="I41" s="172">
        <v>6</v>
      </c>
      <c r="J41" s="172">
        <v>2</v>
      </c>
    </row>
    <row r="42" spans="1:10" ht="18.75">
      <c r="A42" s="283" t="s">
        <v>1465</v>
      </c>
      <c r="B42" s="283"/>
      <c r="C42" s="283"/>
      <c r="D42" s="283"/>
      <c r="E42" s="283"/>
      <c r="F42" s="283"/>
      <c r="G42" s="283"/>
      <c r="H42" s="283"/>
      <c r="I42" s="283"/>
      <c r="J42" s="283"/>
    </row>
    <row r="43" spans="1:10">
      <c r="A43" s="275">
        <v>37</v>
      </c>
      <c r="B43" s="171" t="s">
        <v>1466</v>
      </c>
      <c r="C43" s="170">
        <v>63300166</v>
      </c>
      <c r="D43" s="172">
        <v>5</v>
      </c>
      <c r="E43" s="170" t="s">
        <v>1467</v>
      </c>
      <c r="F43" s="221"/>
      <c r="G43" s="172"/>
      <c r="H43" s="172"/>
      <c r="I43" s="172"/>
      <c r="J43" s="172"/>
    </row>
    <row r="44" spans="1:10">
      <c r="A44" s="275">
        <v>38</v>
      </c>
      <c r="B44" s="170" t="s">
        <v>1468</v>
      </c>
      <c r="C44" s="170">
        <v>63300197</v>
      </c>
      <c r="D44" s="172">
        <v>1</v>
      </c>
      <c r="E44" s="170" t="s">
        <v>1467</v>
      </c>
      <c r="F44" s="170" t="s">
        <v>2319</v>
      </c>
      <c r="G44" s="172"/>
      <c r="H44" s="172"/>
      <c r="I44" s="172"/>
      <c r="J44" s="172"/>
    </row>
    <row r="45" spans="1:10" ht="30">
      <c r="A45" s="275">
        <v>39</v>
      </c>
      <c r="B45" s="170" t="s">
        <v>1469</v>
      </c>
      <c r="C45" s="170">
        <v>63300161</v>
      </c>
      <c r="D45" s="172">
        <v>1</v>
      </c>
      <c r="E45" s="170" t="s">
        <v>1467</v>
      </c>
      <c r="F45" s="221"/>
      <c r="G45" s="172"/>
      <c r="H45" s="172"/>
      <c r="I45" s="172"/>
      <c r="J45" s="172"/>
    </row>
    <row r="46" spans="1:10">
      <c r="A46" s="275">
        <v>40</v>
      </c>
      <c r="B46" s="171" t="s">
        <v>1470</v>
      </c>
      <c r="C46" s="170">
        <v>63300157</v>
      </c>
      <c r="D46" s="172">
        <v>7</v>
      </c>
      <c r="E46" s="170" t="s">
        <v>1467</v>
      </c>
      <c r="F46" s="170" t="s">
        <v>2320</v>
      </c>
      <c r="G46" s="172"/>
      <c r="H46" s="172"/>
      <c r="I46" s="172"/>
      <c r="J46" s="172"/>
    </row>
    <row r="47" spans="1:10">
      <c r="A47" s="275">
        <v>41</v>
      </c>
      <c r="B47" s="171" t="s">
        <v>1471</v>
      </c>
      <c r="C47" s="170">
        <v>63300158</v>
      </c>
      <c r="D47" s="172">
        <v>5</v>
      </c>
      <c r="E47" s="170" t="s">
        <v>1467</v>
      </c>
      <c r="F47" s="170" t="s">
        <v>2319</v>
      </c>
      <c r="G47" s="172"/>
      <c r="H47" s="172"/>
      <c r="I47" s="172"/>
      <c r="J47" s="172"/>
    </row>
    <row r="48" spans="1:10">
      <c r="A48" s="275">
        <v>42</v>
      </c>
      <c r="B48" s="171" t="s">
        <v>1472</v>
      </c>
      <c r="C48" s="170">
        <v>63300159</v>
      </c>
      <c r="D48" s="172">
        <v>5</v>
      </c>
      <c r="E48" s="170" t="s">
        <v>1467</v>
      </c>
      <c r="F48" s="170" t="s">
        <v>2320</v>
      </c>
      <c r="G48" s="172"/>
      <c r="H48" s="172"/>
      <c r="I48" s="172"/>
      <c r="J48" s="172"/>
    </row>
    <row r="49" spans="1:10">
      <c r="A49" s="275">
        <v>43</v>
      </c>
      <c r="B49" s="171" t="s">
        <v>1473</v>
      </c>
      <c r="C49" s="170">
        <v>63300236</v>
      </c>
      <c r="D49" s="172">
        <v>2</v>
      </c>
      <c r="E49" s="170" t="s">
        <v>1467</v>
      </c>
      <c r="F49" s="221"/>
      <c r="G49" s="172"/>
      <c r="H49" s="172"/>
      <c r="I49" s="172"/>
      <c r="J49" s="172"/>
    </row>
    <row r="50" spans="1:10">
      <c r="A50" s="275">
        <v>44</v>
      </c>
      <c r="B50" s="171" t="s">
        <v>2321</v>
      </c>
      <c r="C50" s="170">
        <v>64400176</v>
      </c>
      <c r="D50" s="172">
        <v>0</v>
      </c>
      <c r="E50" s="170" t="s">
        <v>1467</v>
      </c>
      <c r="F50" s="221"/>
      <c r="G50" s="172"/>
      <c r="H50" s="172"/>
      <c r="I50" s="172"/>
      <c r="J50" s="172"/>
    </row>
    <row r="51" spans="1:10">
      <c r="A51" s="275">
        <v>45</v>
      </c>
      <c r="B51" s="170" t="s">
        <v>1474</v>
      </c>
      <c r="C51" s="170">
        <v>64400175</v>
      </c>
      <c r="D51" s="172">
        <v>2</v>
      </c>
      <c r="E51" s="170" t="s">
        <v>1467</v>
      </c>
      <c r="F51" s="221"/>
      <c r="G51" s="172"/>
      <c r="H51" s="172"/>
      <c r="I51" s="172"/>
      <c r="J51" s="172"/>
    </row>
    <row r="52" spans="1:10">
      <c r="A52" s="275">
        <v>46</v>
      </c>
      <c r="B52" s="170" t="s">
        <v>2322</v>
      </c>
      <c r="C52" s="170">
        <v>64500239</v>
      </c>
      <c r="D52" s="172">
        <v>0</v>
      </c>
      <c r="E52" s="170" t="s">
        <v>1467</v>
      </c>
      <c r="F52" s="221"/>
      <c r="G52" s="172"/>
      <c r="H52" s="172"/>
      <c r="I52" s="172"/>
      <c r="J52" s="172"/>
    </row>
    <row r="53" spans="1:10">
      <c r="A53" s="275">
        <v>47</v>
      </c>
      <c r="B53" s="170" t="s">
        <v>1475</v>
      </c>
      <c r="C53" s="170">
        <v>64400149</v>
      </c>
      <c r="D53" s="172">
        <v>12</v>
      </c>
      <c r="E53" s="170" t="s">
        <v>1476</v>
      </c>
      <c r="F53" s="221"/>
      <c r="G53" s="172"/>
      <c r="H53" s="172"/>
      <c r="I53" s="172"/>
      <c r="J53" s="172"/>
    </row>
    <row r="54" spans="1:10">
      <c r="A54" s="275">
        <v>48</v>
      </c>
      <c r="B54" s="170" t="s">
        <v>1477</v>
      </c>
      <c r="C54" s="170">
        <v>63400379</v>
      </c>
      <c r="D54" s="172">
        <v>12</v>
      </c>
      <c r="E54" s="170" t="s">
        <v>1476</v>
      </c>
      <c r="F54" s="221"/>
      <c r="G54" s="172"/>
      <c r="H54" s="172"/>
      <c r="I54" s="172"/>
      <c r="J54" s="172"/>
    </row>
    <row r="55" spans="1:10">
      <c r="A55" s="275">
        <v>49</v>
      </c>
      <c r="B55" s="170" t="s">
        <v>1477</v>
      </c>
      <c r="C55" s="170">
        <v>63400344</v>
      </c>
      <c r="D55" s="172">
        <v>20</v>
      </c>
      <c r="E55" s="170" t="s">
        <v>1476</v>
      </c>
      <c r="F55" s="221"/>
      <c r="G55" s="172"/>
      <c r="H55" s="172"/>
      <c r="I55" s="172"/>
      <c r="J55" s="172"/>
    </row>
    <row r="56" spans="1:10">
      <c r="A56" s="275">
        <v>50</v>
      </c>
      <c r="B56" s="170" t="s">
        <v>1478</v>
      </c>
      <c r="C56" s="114">
        <v>63400345</v>
      </c>
      <c r="D56" s="172">
        <v>20</v>
      </c>
      <c r="E56" s="170" t="s">
        <v>1476</v>
      </c>
      <c r="F56" s="221"/>
      <c r="G56" s="172"/>
      <c r="H56" s="172"/>
      <c r="I56" s="172"/>
      <c r="J56" s="172"/>
    </row>
    <row r="57" spans="1:10">
      <c r="A57" s="275">
        <v>51</v>
      </c>
      <c r="B57" s="170" t="s">
        <v>1479</v>
      </c>
      <c r="C57" s="114">
        <v>63400346</v>
      </c>
      <c r="D57" s="172">
        <v>20</v>
      </c>
      <c r="E57" s="170" t="s">
        <v>1476</v>
      </c>
      <c r="F57" s="221"/>
      <c r="G57" s="172"/>
      <c r="H57" s="172"/>
      <c r="I57" s="172"/>
      <c r="J57" s="172"/>
    </row>
    <row r="58" spans="1:10">
      <c r="A58" s="275">
        <v>52</v>
      </c>
      <c r="B58" s="170" t="s">
        <v>1480</v>
      </c>
      <c r="C58" s="170">
        <v>63400343</v>
      </c>
      <c r="D58" s="172">
        <v>10</v>
      </c>
      <c r="E58" s="170" t="s">
        <v>1476</v>
      </c>
      <c r="F58" s="221"/>
      <c r="G58" s="172"/>
      <c r="H58" s="172"/>
      <c r="I58" s="172"/>
      <c r="J58" s="172"/>
    </row>
    <row r="59" spans="1:10">
      <c r="A59" s="275">
        <v>53</v>
      </c>
      <c r="B59" s="170" t="s">
        <v>1481</v>
      </c>
      <c r="C59" s="170">
        <v>63400293</v>
      </c>
      <c r="D59" s="172">
        <v>10</v>
      </c>
      <c r="E59" s="170" t="s">
        <v>1476</v>
      </c>
      <c r="F59" s="221"/>
      <c r="G59" s="172"/>
      <c r="H59" s="172"/>
      <c r="I59" s="172"/>
      <c r="J59" s="172"/>
    </row>
    <row r="60" spans="1:10">
      <c r="A60" s="275">
        <v>54</v>
      </c>
      <c r="B60" s="277" t="s">
        <v>2323</v>
      </c>
      <c r="C60" s="170">
        <v>64500143</v>
      </c>
      <c r="D60" s="172">
        <v>0</v>
      </c>
      <c r="E60" s="170" t="s">
        <v>1476</v>
      </c>
      <c r="F60" s="221"/>
      <c r="G60" s="172"/>
      <c r="H60" s="172"/>
      <c r="I60" s="172"/>
      <c r="J60" s="172"/>
    </row>
    <row r="61" spans="1:10">
      <c r="A61" s="275">
        <v>55</v>
      </c>
      <c r="B61" s="170" t="s">
        <v>1482</v>
      </c>
      <c r="C61" s="170">
        <v>64400109</v>
      </c>
      <c r="D61" s="172">
        <v>20</v>
      </c>
      <c r="E61" s="170" t="s">
        <v>1476</v>
      </c>
      <c r="F61" s="221"/>
      <c r="G61" s="172"/>
      <c r="H61" s="172"/>
      <c r="I61" s="172"/>
      <c r="J61" s="172"/>
    </row>
    <row r="62" spans="1:10">
      <c r="A62" s="275">
        <v>56</v>
      </c>
      <c r="B62" s="170" t="s">
        <v>1483</v>
      </c>
      <c r="C62" s="170">
        <v>64400115</v>
      </c>
      <c r="D62" s="172">
        <v>5</v>
      </c>
      <c r="E62" s="170" t="s">
        <v>1476</v>
      </c>
      <c r="F62" s="221"/>
      <c r="G62" s="172"/>
      <c r="H62" s="172"/>
      <c r="I62" s="172"/>
      <c r="J62" s="172"/>
    </row>
    <row r="63" spans="1:10">
      <c r="A63" s="275">
        <v>57</v>
      </c>
      <c r="B63" s="114" t="s">
        <v>1484</v>
      </c>
      <c r="C63" s="114">
        <v>80200109</v>
      </c>
      <c r="D63" s="172">
        <v>50</v>
      </c>
      <c r="E63" s="170" t="s">
        <v>1476</v>
      </c>
      <c r="F63" s="221"/>
      <c r="G63" s="172"/>
      <c r="H63" s="172"/>
      <c r="I63" s="172"/>
      <c r="J63" s="172"/>
    </row>
    <row r="64" spans="1:10">
      <c r="A64" s="275">
        <v>58</v>
      </c>
      <c r="B64" s="114" t="s">
        <v>1485</v>
      </c>
      <c r="C64" s="114">
        <v>64400120</v>
      </c>
      <c r="D64" s="172">
        <v>10</v>
      </c>
      <c r="E64" s="170" t="s">
        <v>1476</v>
      </c>
      <c r="F64" s="221"/>
      <c r="G64" s="172"/>
      <c r="H64" s="172"/>
      <c r="I64" s="172"/>
      <c r="J64" s="172"/>
    </row>
    <row r="65" spans="1:10">
      <c r="A65" s="275">
        <v>59</v>
      </c>
      <c r="B65" s="114" t="s">
        <v>2324</v>
      </c>
      <c r="C65" s="114">
        <v>63300140</v>
      </c>
      <c r="D65" s="172">
        <v>0</v>
      </c>
      <c r="E65" s="170" t="s">
        <v>1476</v>
      </c>
      <c r="F65" s="221"/>
      <c r="G65" s="172"/>
      <c r="H65" s="172"/>
      <c r="I65" s="172"/>
      <c r="J65" s="172"/>
    </row>
    <row r="66" spans="1:10">
      <c r="A66" s="275">
        <v>60</v>
      </c>
      <c r="B66" s="114" t="s">
        <v>2325</v>
      </c>
      <c r="C66" s="114">
        <v>63300175</v>
      </c>
      <c r="D66" s="172">
        <v>0</v>
      </c>
      <c r="E66" s="170" t="s">
        <v>1476</v>
      </c>
      <c r="F66" s="221"/>
      <c r="G66" s="172"/>
      <c r="H66" s="172"/>
      <c r="I66" s="172"/>
      <c r="J66" s="172"/>
    </row>
    <row r="67" spans="1:10">
      <c r="A67" s="275">
        <v>61</v>
      </c>
      <c r="B67" s="167" t="s">
        <v>980</v>
      </c>
      <c r="C67" s="167">
        <v>80200142</v>
      </c>
      <c r="D67" s="172">
        <v>600</v>
      </c>
      <c r="E67" s="170" t="s">
        <v>1476</v>
      </c>
      <c r="F67" s="221"/>
      <c r="G67" s="172"/>
      <c r="H67" s="172"/>
      <c r="I67" s="172"/>
      <c r="J67" s="172"/>
    </row>
    <row r="68" spans="1:10">
      <c r="A68" s="275">
        <v>62</v>
      </c>
      <c r="B68" s="170" t="s">
        <v>1486</v>
      </c>
      <c r="C68" s="170">
        <v>65500128</v>
      </c>
      <c r="D68" s="172">
        <v>1</v>
      </c>
      <c r="E68" s="170" t="s">
        <v>1476</v>
      </c>
      <c r="F68" s="221"/>
      <c r="G68" s="172"/>
      <c r="H68" s="172"/>
      <c r="I68" s="172"/>
      <c r="J68" s="172"/>
    </row>
    <row r="69" spans="1:10">
      <c r="A69" s="275">
        <v>63</v>
      </c>
      <c r="B69" s="170" t="s">
        <v>2326</v>
      </c>
      <c r="C69" s="170">
        <v>64500195</v>
      </c>
      <c r="D69" s="172">
        <v>0</v>
      </c>
      <c r="E69" s="170" t="s">
        <v>1476</v>
      </c>
      <c r="F69" s="221"/>
      <c r="G69" s="172"/>
      <c r="H69" s="172"/>
      <c r="I69" s="172"/>
      <c r="J69" s="172"/>
    </row>
    <row r="70" spans="1:10">
      <c r="A70" s="275">
        <v>64</v>
      </c>
      <c r="B70" s="170" t="s">
        <v>1487</v>
      </c>
      <c r="C70" s="170">
        <v>80801082</v>
      </c>
      <c r="D70" s="172">
        <v>2</v>
      </c>
      <c r="E70" s="170" t="s">
        <v>1476</v>
      </c>
      <c r="F70" s="170" t="s">
        <v>2327</v>
      </c>
      <c r="G70" s="172"/>
      <c r="H70" s="172"/>
      <c r="I70" s="172"/>
      <c r="J70" s="172"/>
    </row>
    <row r="71" spans="1:10">
      <c r="A71" s="275">
        <v>65</v>
      </c>
      <c r="B71" s="170" t="s">
        <v>1488</v>
      </c>
      <c r="C71" s="170">
        <v>63100123</v>
      </c>
      <c r="D71" s="172">
        <v>420</v>
      </c>
      <c r="E71" s="170" t="s">
        <v>1476</v>
      </c>
      <c r="F71" s="221"/>
      <c r="G71" s="172"/>
      <c r="H71" s="172"/>
      <c r="I71" s="172"/>
      <c r="J71" s="172"/>
    </row>
    <row r="72" spans="1:10">
      <c r="A72" s="275">
        <v>66</v>
      </c>
      <c r="B72" s="114" t="s">
        <v>1489</v>
      </c>
      <c r="C72" s="114">
        <v>63200218</v>
      </c>
      <c r="D72" s="172">
        <v>10</v>
      </c>
      <c r="E72" s="170" t="s">
        <v>1476</v>
      </c>
      <c r="F72" s="221"/>
      <c r="G72" s="172"/>
      <c r="H72" s="172"/>
      <c r="I72" s="172"/>
      <c r="J72" s="172"/>
    </row>
    <row r="73" spans="1:10">
      <c r="A73" s="275">
        <v>67</v>
      </c>
      <c r="B73" s="114" t="s">
        <v>1490</v>
      </c>
      <c r="C73" s="114">
        <v>63200125</v>
      </c>
      <c r="D73" s="172">
        <v>30</v>
      </c>
      <c r="E73" s="170" t="s">
        <v>1476</v>
      </c>
      <c r="F73" s="221"/>
      <c r="G73" s="172"/>
      <c r="H73" s="172"/>
      <c r="I73" s="172"/>
      <c r="J73" s="172"/>
    </row>
    <row r="74" spans="1:10">
      <c r="A74" s="275">
        <v>68</v>
      </c>
      <c r="B74" s="170" t="s">
        <v>1491</v>
      </c>
      <c r="C74" s="170">
        <v>63200133</v>
      </c>
      <c r="D74" s="172">
        <v>25</v>
      </c>
      <c r="E74" s="170" t="s">
        <v>1476</v>
      </c>
      <c r="F74" s="221"/>
      <c r="G74" s="172"/>
      <c r="H74" s="172"/>
      <c r="I74" s="172"/>
      <c r="J74" s="172"/>
    </row>
    <row r="75" spans="1:10">
      <c r="A75" s="275">
        <v>69</v>
      </c>
      <c r="B75" s="114" t="s">
        <v>1492</v>
      </c>
      <c r="C75" s="170">
        <v>63200167</v>
      </c>
      <c r="D75" s="172">
        <v>10</v>
      </c>
      <c r="E75" s="170" t="s">
        <v>1476</v>
      </c>
      <c r="F75" s="221"/>
      <c r="G75" s="172"/>
      <c r="H75" s="172"/>
      <c r="I75" s="172"/>
      <c r="J75" s="172"/>
    </row>
    <row r="76" spans="1:10">
      <c r="A76" s="275">
        <v>70</v>
      </c>
      <c r="B76" s="114" t="s">
        <v>1493</v>
      </c>
      <c r="C76" s="170">
        <v>63200168</v>
      </c>
      <c r="D76" s="172">
        <v>48</v>
      </c>
      <c r="E76" s="170" t="s">
        <v>1476</v>
      </c>
      <c r="F76" s="221"/>
      <c r="G76" s="172"/>
      <c r="H76" s="172"/>
      <c r="I76" s="172"/>
      <c r="J76" s="172"/>
    </row>
    <row r="77" spans="1:10">
      <c r="A77" s="275">
        <v>71</v>
      </c>
      <c r="B77" s="170" t="s">
        <v>1494</v>
      </c>
      <c r="C77" s="170">
        <v>63200123</v>
      </c>
      <c r="D77" s="172">
        <v>60</v>
      </c>
      <c r="E77" s="170" t="s">
        <v>1476</v>
      </c>
      <c r="F77" s="170" t="s">
        <v>2327</v>
      </c>
      <c r="G77" s="172"/>
      <c r="H77" s="172"/>
      <c r="I77" s="172"/>
      <c r="J77" s="172"/>
    </row>
    <row r="78" spans="1:10" ht="30">
      <c r="A78" s="275">
        <v>72</v>
      </c>
      <c r="B78" s="170" t="s">
        <v>1495</v>
      </c>
      <c r="C78" s="170">
        <v>63200172</v>
      </c>
      <c r="D78" s="172">
        <v>8</v>
      </c>
      <c r="E78" s="170" t="s">
        <v>1476</v>
      </c>
      <c r="F78" s="221"/>
      <c r="G78" s="172"/>
      <c r="H78" s="172"/>
      <c r="I78" s="172"/>
      <c r="J78" s="172"/>
    </row>
    <row r="79" spans="1:10">
      <c r="A79" s="275">
        <v>73</v>
      </c>
      <c r="B79" s="170" t="s">
        <v>2328</v>
      </c>
      <c r="C79" s="170">
        <v>64500159</v>
      </c>
      <c r="D79" s="172">
        <v>0</v>
      </c>
      <c r="E79" s="170" t="s">
        <v>1476</v>
      </c>
      <c r="F79" s="221"/>
      <c r="G79" s="172"/>
      <c r="H79" s="172"/>
      <c r="I79" s="172"/>
      <c r="J79" s="172"/>
    </row>
    <row r="80" spans="1:10">
      <c r="A80" s="275">
        <v>74</v>
      </c>
      <c r="B80" s="170" t="s">
        <v>1496</v>
      </c>
      <c r="C80" s="170">
        <v>64000105</v>
      </c>
      <c r="D80" s="172">
        <v>100</v>
      </c>
      <c r="E80" s="170" t="s">
        <v>1476</v>
      </c>
      <c r="F80" s="221"/>
      <c r="G80" s="172"/>
      <c r="H80" s="172"/>
      <c r="I80" s="172"/>
      <c r="J80" s="172"/>
    </row>
    <row r="81" spans="1:10">
      <c r="A81" s="275">
        <v>75</v>
      </c>
      <c r="B81" s="114" t="s">
        <v>1497</v>
      </c>
      <c r="C81" s="114">
        <v>64000142</v>
      </c>
      <c r="D81" s="172">
        <v>120</v>
      </c>
      <c r="E81" s="170" t="s">
        <v>1476</v>
      </c>
      <c r="F81" s="221"/>
      <c r="G81" s="172"/>
      <c r="H81" s="172"/>
      <c r="I81" s="172"/>
      <c r="J81" s="172"/>
    </row>
    <row r="82" spans="1:10">
      <c r="A82" s="275">
        <v>76</v>
      </c>
      <c r="B82" s="277" t="s">
        <v>1498</v>
      </c>
      <c r="C82" s="114">
        <v>63200182</v>
      </c>
      <c r="D82" s="172">
        <v>20</v>
      </c>
      <c r="E82" s="170" t="s">
        <v>1476</v>
      </c>
      <c r="F82" s="170" t="s">
        <v>2327</v>
      </c>
      <c r="G82" s="172"/>
      <c r="H82" s="172"/>
      <c r="I82" s="172"/>
      <c r="J82" s="172"/>
    </row>
    <row r="83" spans="1:10">
      <c r="A83" s="275">
        <v>77</v>
      </c>
      <c r="B83" s="170" t="s">
        <v>1499</v>
      </c>
      <c r="C83" s="170">
        <v>63400125</v>
      </c>
      <c r="D83" s="172">
        <v>20</v>
      </c>
      <c r="E83" s="170" t="s">
        <v>1476</v>
      </c>
      <c r="F83" s="221" t="s">
        <v>2329</v>
      </c>
      <c r="G83" s="172"/>
      <c r="H83" s="172"/>
      <c r="I83" s="172"/>
      <c r="J83" s="172"/>
    </row>
    <row r="84" spans="1:10">
      <c r="A84" s="275">
        <v>78</v>
      </c>
      <c r="B84" s="170" t="s">
        <v>1500</v>
      </c>
      <c r="C84" s="167">
        <v>64500123</v>
      </c>
      <c r="D84" s="172">
        <v>0</v>
      </c>
      <c r="E84" s="170" t="s">
        <v>1476</v>
      </c>
      <c r="F84" s="221"/>
      <c r="G84" s="172"/>
      <c r="H84" s="172"/>
      <c r="I84" s="172"/>
      <c r="J84" s="172"/>
    </row>
    <row r="85" spans="1:10">
      <c r="A85" s="275">
        <v>79</v>
      </c>
      <c r="B85" s="170" t="s">
        <v>1501</v>
      </c>
      <c r="C85" s="167">
        <v>64400165</v>
      </c>
      <c r="D85" s="172">
        <v>1</v>
      </c>
      <c r="E85" s="170" t="s">
        <v>1476</v>
      </c>
      <c r="F85" s="221"/>
      <c r="G85" s="172"/>
      <c r="H85" s="172"/>
      <c r="I85" s="172"/>
      <c r="J85" s="172"/>
    </row>
    <row r="86" spans="1:10">
      <c r="A86" s="275">
        <v>80</v>
      </c>
      <c r="B86" s="170" t="s">
        <v>1502</v>
      </c>
      <c r="C86" s="167">
        <v>65500130</v>
      </c>
      <c r="D86" s="172">
        <v>1</v>
      </c>
      <c r="E86" s="170" t="s">
        <v>1476</v>
      </c>
      <c r="F86" s="221"/>
      <c r="G86" s="172"/>
      <c r="H86" s="172"/>
      <c r="I86" s="172"/>
      <c r="J86" s="172"/>
    </row>
    <row r="87" spans="1:10">
      <c r="A87" s="275">
        <v>81</v>
      </c>
      <c r="B87" s="170" t="s">
        <v>1503</v>
      </c>
      <c r="C87" s="167">
        <v>63400330</v>
      </c>
      <c r="D87" s="172">
        <v>2</v>
      </c>
      <c r="E87" s="170" t="s">
        <v>1476</v>
      </c>
      <c r="F87" s="221"/>
      <c r="G87" s="172"/>
      <c r="H87" s="172"/>
      <c r="I87" s="172"/>
      <c r="J87" s="172"/>
    </row>
    <row r="88" spans="1:10" ht="30">
      <c r="A88" s="275">
        <v>82</v>
      </c>
      <c r="B88" s="170" t="s">
        <v>1504</v>
      </c>
      <c r="C88" s="167">
        <v>63400328</v>
      </c>
      <c r="D88" s="172">
        <v>2</v>
      </c>
      <c r="E88" s="170" t="s">
        <v>1476</v>
      </c>
      <c r="F88" s="221"/>
      <c r="G88" s="172"/>
      <c r="H88" s="172"/>
      <c r="I88" s="172"/>
      <c r="J88" s="172"/>
    </row>
    <row r="89" spans="1:10">
      <c r="A89" s="275">
        <v>83</v>
      </c>
      <c r="B89" s="170" t="s">
        <v>1505</v>
      </c>
      <c r="C89" s="167">
        <v>65500129</v>
      </c>
      <c r="D89" s="172">
        <v>1</v>
      </c>
      <c r="E89" s="170" t="s">
        <v>1476</v>
      </c>
      <c r="F89" s="221"/>
      <c r="G89" s="172"/>
      <c r="H89" s="172"/>
      <c r="I89" s="172"/>
      <c r="J89" s="172"/>
    </row>
    <row r="90" spans="1:10" ht="30">
      <c r="A90" s="275">
        <v>84</v>
      </c>
      <c r="B90" s="170" t="s">
        <v>1506</v>
      </c>
      <c r="C90" s="167">
        <v>63400329</v>
      </c>
      <c r="D90" s="172">
        <v>2</v>
      </c>
      <c r="E90" s="170" t="s">
        <v>1476</v>
      </c>
      <c r="F90" s="221"/>
      <c r="G90" s="172"/>
      <c r="H90" s="172"/>
      <c r="I90" s="172"/>
      <c r="J90" s="172"/>
    </row>
    <row r="91" spans="1:10">
      <c r="A91" s="275">
        <v>85</v>
      </c>
      <c r="B91" s="170" t="s">
        <v>1507</v>
      </c>
      <c r="C91" s="167">
        <v>65500127</v>
      </c>
      <c r="D91" s="172">
        <v>1</v>
      </c>
      <c r="E91" s="170" t="s">
        <v>1476</v>
      </c>
      <c r="F91" s="170" t="s">
        <v>2327</v>
      </c>
      <c r="G91" s="172"/>
      <c r="H91" s="172"/>
      <c r="I91" s="172"/>
      <c r="J91" s="172"/>
    </row>
    <row r="92" spans="1:10" ht="30">
      <c r="A92" s="275">
        <v>86</v>
      </c>
      <c r="B92" s="170" t="s">
        <v>1508</v>
      </c>
      <c r="C92" s="167">
        <v>63400376</v>
      </c>
      <c r="D92" s="172">
        <v>5</v>
      </c>
      <c r="E92" s="170" t="s">
        <v>1476</v>
      </c>
      <c r="F92" s="170" t="s">
        <v>2327</v>
      </c>
      <c r="G92" s="172"/>
      <c r="H92" s="172"/>
      <c r="I92" s="172"/>
      <c r="J92" s="172"/>
    </row>
    <row r="93" spans="1:10">
      <c r="A93" s="275">
        <v>87</v>
      </c>
      <c r="B93" s="170" t="s">
        <v>2330</v>
      </c>
      <c r="C93" s="167">
        <v>64400107</v>
      </c>
      <c r="D93" s="172">
        <v>0</v>
      </c>
      <c r="E93" s="170" t="s">
        <v>1476</v>
      </c>
      <c r="F93" s="221"/>
      <c r="G93" s="172"/>
      <c r="H93" s="172"/>
      <c r="I93" s="172"/>
      <c r="J93" s="172"/>
    </row>
    <row r="94" spans="1:10">
      <c r="A94" s="275">
        <v>88</v>
      </c>
      <c r="B94" s="170" t="s">
        <v>1509</v>
      </c>
      <c r="C94" s="167">
        <v>65300119</v>
      </c>
      <c r="D94" s="172">
        <v>1</v>
      </c>
      <c r="E94" s="170" t="s">
        <v>1476</v>
      </c>
      <c r="F94" s="221"/>
      <c r="G94" s="172"/>
      <c r="H94" s="172"/>
      <c r="I94" s="172"/>
      <c r="J94" s="172"/>
    </row>
    <row r="95" spans="1:10">
      <c r="A95" s="275">
        <v>89</v>
      </c>
      <c r="B95" s="170" t="s">
        <v>1510</v>
      </c>
      <c r="C95" s="167">
        <v>65300122</v>
      </c>
      <c r="D95" s="172">
        <v>1</v>
      </c>
      <c r="E95" s="170" t="s">
        <v>1476</v>
      </c>
      <c r="F95" s="221"/>
      <c r="G95" s="172"/>
      <c r="H95" s="172"/>
      <c r="I95" s="172"/>
      <c r="J95" s="172"/>
    </row>
    <row r="96" spans="1:10">
      <c r="A96" s="275">
        <v>90</v>
      </c>
      <c r="B96" s="170" t="s">
        <v>1511</v>
      </c>
      <c r="C96" s="167">
        <v>65300118</v>
      </c>
      <c r="D96" s="172">
        <v>1</v>
      </c>
      <c r="E96" s="170" t="s">
        <v>1476</v>
      </c>
      <c r="F96" s="221"/>
      <c r="G96" s="172"/>
      <c r="H96" s="172"/>
      <c r="I96" s="172"/>
      <c r="J96" s="172"/>
    </row>
    <row r="97" spans="1:10">
      <c r="A97" s="275">
        <v>91</v>
      </c>
      <c r="B97" s="170" t="s">
        <v>1511</v>
      </c>
      <c r="C97" s="167">
        <v>65300111</v>
      </c>
      <c r="D97" s="172">
        <v>1</v>
      </c>
      <c r="E97" s="170" t="s">
        <v>1476</v>
      </c>
      <c r="F97" s="221"/>
      <c r="G97" s="172"/>
      <c r="H97" s="172"/>
      <c r="I97" s="172"/>
      <c r="J97" s="172"/>
    </row>
    <row r="98" spans="1:10">
      <c r="A98" s="275">
        <v>92</v>
      </c>
      <c r="B98" s="170" t="s">
        <v>1511</v>
      </c>
      <c r="C98" s="167">
        <v>65300110</v>
      </c>
      <c r="D98" s="172">
        <v>1</v>
      </c>
      <c r="E98" s="170" t="s">
        <v>1476</v>
      </c>
      <c r="F98" s="221"/>
      <c r="G98" s="172"/>
      <c r="H98" s="172"/>
      <c r="I98" s="172"/>
      <c r="J98" s="172"/>
    </row>
    <row r="99" spans="1:10">
      <c r="A99" s="275">
        <v>93</v>
      </c>
      <c r="B99" s="170" t="s">
        <v>1512</v>
      </c>
      <c r="C99" s="167">
        <v>65300112</v>
      </c>
      <c r="D99" s="172">
        <v>1</v>
      </c>
      <c r="E99" s="170" t="s">
        <v>1476</v>
      </c>
      <c r="F99" s="221"/>
      <c r="G99" s="172"/>
      <c r="H99" s="172"/>
      <c r="I99" s="172"/>
      <c r="J99" s="172"/>
    </row>
    <row r="100" spans="1:10">
      <c r="A100" s="275">
        <v>94</v>
      </c>
      <c r="B100" s="170" t="s">
        <v>1513</v>
      </c>
      <c r="C100" s="167">
        <v>65300115</v>
      </c>
      <c r="D100" s="172">
        <v>1</v>
      </c>
      <c r="E100" s="170" t="s">
        <v>1476</v>
      </c>
      <c r="F100" s="221"/>
      <c r="G100" s="172"/>
      <c r="H100" s="172"/>
      <c r="I100" s="172"/>
      <c r="J100" s="172"/>
    </row>
    <row r="101" spans="1:10">
      <c r="A101" s="275">
        <v>95</v>
      </c>
      <c r="B101" s="170" t="s">
        <v>1513</v>
      </c>
      <c r="C101" s="167">
        <v>65300114</v>
      </c>
      <c r="D101" s="172">
        <v>1</v>
      </c>
      <c r="E101" s="170" t="s">
        <v>1476</v>
      </c>
      <c r="F101" s="221"/>
      <c r="G101" s="172"/>
      <c r="H101" s="172"/>
      <c r="I101" s="172"/>
      <c r="J101" s="172"/>
    </row>
    <row r="102" spans="1:10">
      <c r="A102" s="275">
        <v>96</v>
      </c>
      <c r="B102" s="170" t="s">
        <v>1513</v>
      </c>
      <c r="C102" s="167">
        <v>65300113</v>
      </c>
      <c r="D102" s="172">
        <v>1</v>
      </c>
      <c r="E102" s="170" t="s">
        <v>1476</v>
      </c>
      <c r="F102" s="221"/>
      <c r="G102" s="172"/>
      <c r="H102" s="172"/>
      <c r="I102" s="172"/>
      <c r="J102" s="172"/>
    </row>
    <row r="103" spans="1:10">
      <c r="A103" s="275">
        <v>97</v>
      </c>
      <c r="B103" s="170" t="s">
        <v>1514</v>
      </c>
      <c r="C103" s="167">
        <v>65300103</v>
      </c>
      <c r="D103" s="172">
        <v>1</v>
      </c>
      <c r="E103" s="170" t="s">
        <v>1476</v>
      </c>
      <c r="F103" s="221"/>
      <c r="G103" s="172"/>
      <c r="H103" s="172"/>
      <c r="I103" s="172"/>
      <c r="J103" s="172"/>
    </row>
    <row r="104" spans="1:10">
      <c r="A104" s="275">
        <v>98</v>
      </c>
      <c r="B104" s="170" t="s">
        <v>2331</v>
      </c>
      <c r="C104" s="167">
        <v>63200128</v>
      </c>
      <c r="D104" s="172">
        <v>0</v>
      </c>
      <c r="E104" s="170" t="s">
        <v>1476</v>
      </c>
      <c r="F104" s="221"/>
      <c r="G104" s="172"/>
      <c r="H104" s="172"/>
      <c r="I104" s="172"/>
      <c r="J104" s="172"/>
    </row>
    <row r="105" spans="1:10">
      <c r="A105" s="275">
        <v>99</v>
      </c>
      <c r="B105" s="170" t="s">
        <v>2332</v>
      </c>
      <c r="C105" s="167">
        <v>63200170</v>
      </c>
      <c r="D105" s="172">
        <v>0</v>
      </c>
      <c r="E105" s="170" t="s">
        <v>1476</v>
      </c>
      <c r="F105" s="221"/>
      <c r="G105" s="172"/>
      <c r="H105" s="172"/>
      <c r="I105" s="172"/>
      <c r="J105" s="172"/>
    </row>
    <row r="106" spans="1:10">
      <c r="A106" s="275">
        <v>100</v>
      </c>
      <c r="B106" s="170" t="s">
        <v>984</v>
      </c>
      <c r="C106" s="167">
        <v>63200132</v>
      </c>
      <c r="D106" s="172">
        <v>2</v>
      </c>
      <c r="E106" s="170" t="s">
        <v>1476</v>
      </c>
      <c r="F106" s="221"/>
      <c r="G106" s="172"/>
      <c r="H106" s="172"/>
      <c r="I106" s="172"/>
      <c r="J106" s="172"/>
    </row>
    <row r="107" spans="1:10">
      <c r="A107" s="275">
        <v>101</v>
      </c>
      <c r="B107" s="170" t="s">
        <v>984</v>
      </c>
      <c r="C107" s="167">
        <v>63200130</v>
      </c>
      <c r="D107" s="172">
        <v>2</v>
      </c>
      <c r="E107" s="170" t="s">
        <v>1476</v>
      </c>
      <c r="F107" s="221"/>
      <c r="G107" s="172"/>
      <c r="H107" s="172"/>
      <c r="I107" s="172"/>
      <c r="J107" s="172"/>
    </row>
    <row r="108" spans="1:10">
      <c r="A108" s="275">
        <v>102</v>
      </c>
      <c r="B108" s="170" t="s">
        <v>984</v>
      </c>
      <c r="C108" s="167">
        <v>63200131</v>
      </c>
      <c r="D108" s="172">
        <v>2</v>
      </c>
      <c r="E108" s="170" t="s">
        <v>1476</v>
      </c>
      <c r="F108" s="221"/>
      <c r="G108" s="172"/>
      <c r="H108" s="172"/>
      <c r="I108" s="172"/>
      <c r="J108" s="172"/>
    </row>
    <row r="109" spans="1:10">
      <c r="A109" s="275">
        <v>103</v>
      </c>
      <c r="B109" s="170" t="s">
        <v>984</v>
      </c>
      <c r="C109" s="167">
        <v>63200129</v>
      </c>
      <c r="D109" s="172">
        <v>2</v>
      </c>
      <c r="E109" s="170" t="s">
        <v>1476</v>
      </c>
      <c r="F109" s="221"/>
      <c r="G109" s="172"/>
      <c r="H109" s="172"/>
      <c r="I109" s="172"/>
      <c r="J109" s="172"/>
    </row>
    <row r="110" spans="1:10">
      <c r="A110" s="275">
        <v>104</v>
      </c>
      <c r="B110" s="170" t="s">
        <v>1515</v>
      </c>
      <c r="C110" s="170">
        <v>63400110</v>
      </c>
      <c r="D110" s="172">
        <v>30</v>
      </c>
      <c r="E110" s="170" t="s">
        <v>1476</v>
      </c>
      <c r="F110" s="221"/>
      <c r="G110" s="172"/>
      <c r="H110" s="172"/>
      <c r="I110" s="172"/>
      <c r="J110" s="172"/>
    </row>
    <row r="111" spans="1:10">
      <c r="A111" s="275">
        <v>105</v>
      </c>
      <c r="B111" s="170" t="s">
        <v>1516</v>
      </c>
      <c r="C111" s="167">
        <v>63200162</v>
      </c>
      <c r="D111" s="172">
        <v>30</v>
      </c>
      <c r="E111" s="170" t="s">
        <v>1476</v>
      </c>
      <c r="F111" s="221"/>
      <c r="G111" s="172"/>
      <c r="H111" s="172"/>
      <c r="I111" s="172"/>
      <c r="J111" s="172"/>
    </row>
    <row r="112" spans="1:10">
      <c r="A112" s="275">
        <v>106</v>
      </c>
      <c r="B112" s="170" t="s">
        <v>1517</v>
      </c>
      <c r="C112" s="167">
        <v>63300172</v>
      </c>
      <c r="D112" s="172">
        <v>0</v>
      </c>
      <c r="E112" s="170" t="s">
        <v>1476</v>
      </c>
      <c r="F112" s="170" t="s">
        <v>2327</v>
      </c>
      <c r="G112" s="172"/>
      <c r="H112" s="172"/>
      <c r="I112" s="172"/>
      <c r="J112" s="172"/>
    </row>
    <row r="113" spans="1:10">
      <c r="A113" s="275">
        <v>107</v>
      </c>
      <c r="B113" s="170" t="s">
        <v>1518</v>
      </c>
      <c r="C113" s="167">
        <v>64500110</v>
      </c>
      <c r="D113" s="172">
        <v>2</v>
      </c>
      <c r="E113" s="170" t="s">
        <v>1476</v>
      </c>
      <c r="F113" s="170" t="s">
        <v>2327</v>
      </c>
      <c r="G113" s="172"/>
      <c r="H113" s="172"/>
      <c r="I113" s="172"/>
      <c r="J113" s="172"/>
    </row>
    <row r="114" spans="1:10">
      <c r="A114" s="275">
        <v>108</v>
      </c>
      <c r="B114" s="170" t="s">
        <v>1519</v>
      </c>
      <c r="C114" s="167">
        <v>64500111</v>
      </c>
      <c r="D114" s="172">
        <v>4</v>
      </c>
      <c r="E114" s="170" t="s">
        <v>1476</v>
      </c>
      <c r="F114" s="221"/>
      <c r="G114" s="172"/>
      <c r="H114" s="172"/>
      <c r="I114" s="172"/>
      <c r="J114" s="172"/>
    </row>
    <row r="115" spans="1:10">
      <c r="A115" s="275">
        <v>109</v>
      </c>
      <c r="B115" s="170" t="s">
        <v>1516</v>
      </c>
      <c r="C115" s="167">
        <v>63200163</v>
      </c>
      <c r="D115" s="172">
        <v>5</v>
      </c>
      <c r="E115" s="170" t="s">
        <v>1476</v>
      </c>
      <c r="F115" s="221"/>
      <c r="G115" s="172"/>
      <c r="H115" s="172"/>
      <c r="I115" s="172"/>
      <c r="J115" s="172"/>
    </row>
    <row r="116" spans="1:10">
      <c r="A116" s="275">
        <v>110</v>
      </c>
      <c r="B116" s="170" t="s">
        <v>1520</v>
      </c>
      <c r="C116" s="167">
        <v>63400108</v>
      </c>
      <c r="D116" s="172">
        <v>5</v>
      </c>
      <c r="E116" s="170" t="s">
        <v>1476</v>
      </c>
      <c r="F116" s="221"/>
      <c r="G116" s="172"/>
      <c r="H116" s="172"/>
      <c r="I116" s="172"/>
      <c r="J116" s="172"/>
    </row>
    <row r="117" spans="1:10">
      <c r="A117" s="275">
        <v>111</v>
      </c>
      <c r="B117" s="170" t="s">
        <v>2333</v>
      </c>
      <c r="C117" s="167">
        <v>64500141</v>
      </c>
      <c r="D117" s="172">
        <v>0</v>
      </c>
      <c r="E117" s="170" t="s">
        <v>1476</v>
      </c>
      <c r="F117" s="221"/>
      <c r="G117" s="172"/>
      <c r="H117" s="172"/>
      <c r="I117" s="172"/>
      <c r="J117" s="172"/>
    </row>
    <row r="118" spans="1:10">
      <c r="A118" s="275">
        <v>112</v>
      </c>
      <c r="B118" s="170" t="s">
        <v>984</v>
      </c>
      <c r="C118" s="167">
        <v>63200185</v>
      </c>
      <c r="D118" s="172">
        <v>0</v>
      </c>
      <c r="E118" s="170" t="s">
        <v>1476</v>
      </c>
      <c r="F118" s="221"/>
      <c r="G118" s="172"/>
      <c r="H118" s="172"/>
      <c r="I118" s="172"/>
      <c r="J118" s="172"/>
    </row>
    <row r="119" spans="1:10">
      <c r="A119" s="275">
        <v>113</v>
      </c>
      <c r="B119" s="170" t="s">
        <v>1521</v>
      </c>
      <c r="C119" s="167">
        <v>63400324</v>
      </c>
      <c r="D119" s="172">
        <v>5</v>
      </c>
      <c r="E119" s="170" t="s">
        <v>1476</v>
      </c>
      <c r="F119" s="221"/>
      <c r="G119" s="172"/>
      <c r="H119" s="172"/>
      <c r="I119" s="172"/>
      <c r="J119" s="172"/>
    </row>
    <row r="120" spans="1:10">
      <c r="A120" s="275">
        <v>114</v>
      </c>
      <c r="B120" s="170" t="s">
        <v>1522</v>
      </c>
      <c r="C120" s="167">
        <v>63400255</v>
      </c>
      <c r="D120" s="172">
        <v>60</v>
      </c>
      <c r="E120" s="170" t="s">
        <v>1476</v>
      </c>
      <c r="F120" s="170" t="s">
        <v>2334</v>
      </c>
      <c r="G120" s="172"/>
      <c r="H120" s="172"/>
      <c r="I120" s="172"/>
      <c r="J120" s="172"/>
    </row>
    <row r="121" spans="1:10">
      <c r="A121" s="275">
        <v>115</v>
      </c>
      <c r="B121" s="170" t="s">
        <v>2335</v>
      </c>
      <c r="C121" s="167">
        <v>63400105</v>
      </c>
      <c r="D121" s="172">
        <v>0</v>
      </c>
      <c r="E121" s="170" t="s">
        <v>1476</v>
      </c>
      <c r="F121" s="170" t="s">
        <v>2334</v>
      </c>
      <c r="G121" s="172"/>
      <c r="H121" s="172"/>
      <c r="I121" s="172"/>
      <c r="J121" s="172"/>
    </row>
    <row r="122" spans="1:10">
      <c r="A122" s="275">
        <v>116</v>
      </c>
      <c r="B122" s="170" t="s">
        <v>1523</v>
      </c>
      <c r="C122" s="167">
        <v>80200112</v>
      </c>
      <c r="D122" s="172">
        <v>100</v>
      </c>
      <c r="E122" s="170" t="s">
        <v>1476</v>
      </c>
      <c r="F122" s="221"/>
      <c r="G122" s="172"/>
      <c r="H122" s="172"/>
      <c r="I122" s="172"/>
      <c r="J122" s="172"/>
    </row>
    <row r="123" spans="1:10">
      <c r="A123" s="275">
        <v>117</v>
      </c>
      <c r="B123" s="170" t="s">
        <v>1524</v>
      </c>
      <c r="C123" s="167">
        <v>80200133</v>
      </c>
      <c r="D123" s="172">
        <v>200</v>
      </c>
      <c r="E123" s="170" t="s">
        <v>1476</v>
      </c>
      <c r="F123" s="221"/>
      <c r="G123" s="172"/>
      <c r="H123" s="172"/>
      <c r="I123" s="172"/>
      <c r="J123" s="172"/>
    </row>
    <row r="124" spans="1:10">
      <c r="A124" s="275">
        <v>118</v>
      </c>
      <c r="B124" s="170" t="s">
        <v>1525</v>
      </c>
      <c r="C124" s="278">
        <v>63500206</v>
      </c>
      <c r="D124" s="172">
        <v>2</v>
      </c>
      <c r="E124" s="170" t="s">
        <v>1476</v>
      </c>
      <c r="F124" s="221"/>
      <c r="G124" s="172"/>
      <c r="H124" s="172"/>
      <c r="I124" s="172"/>
      <c r="J124" s="172"/>
    </row>
    <row r="125" spans="1:10">
      <c r="A125" s="275">
        <v>119</v>
      </c>
      <c r="B125" s="170" t="s">
        <v>1526</v>
      </c>
      <c r="C125" s="279">
        <v>63500207</v>
      </c>
      <c r="D125" s="172">
        <v>40</v>
      </c>
      <c r="E125" s="170" t="s">
        <v>1476</v>
      </c>
      <c r="F125" s="170" t="s">
        <v>2327</v>
      </c>
      <c r="G125" s="172"/>
      <c r="H125" s="172"/>
      <c r="I125" s="172"/>
      <c r="J125" s="172"/>
    </row>
    <row r="126" spans="1:10">
      <c r="A126" s="275">
        <v>120</v>
      </c>
      <c r="B126" s="170" t="s">
        <v>1527</v>
      </c>
      <c r="C126" s="279">
        <v>63500208</v>
      </c>
      <c r="D126" s="172">
        <v>40</v>
      </c>
      <c r="E126" s="170" t="s">
        <v>1476</v>
      </c>
      <c r="F126" s="170" t="s">
        <v>2327</v>
      </c>
      <c r="G126" s="172"/>
      <c r="H126" s="172"/>
      <c r="I126" s="172"/>
      <c r="J126" s="172"/>
    </row>
    <row r="127" spans="1:10">
      <c r="A127" s="275">
        <v>121</v>
      </c>
      <c r="B127" s="170" t="s">
        <v>1528</v>
      </c>
      <c r="C127" s="279">
        <v>63500209</v>
      </c>
      <c r="D127" s="172">
        <v>15</v>
      </c>
      <c r="E127" s="170" t="s">
        <v>1476</v>
      </c>
      <c r="F127" s="170" t="s">
        <v>2327</v>
      </c>
      <c r="G127" s="172"/>
      <c r="H127" s="172"/>
      <c r="I127" s="172"/>
      <c r="J127" s="172"/>
    </row>
    <row r="128" spans="1:10">
      <c r="A128" s="275">
        <v>122</v>
      </c>
      <c r="B128" s="170" t="s">
        <v>1529</v>
      </c>
      <c r="C128" s="167">
        <v>63100125</v>
      </c>
      <c r="D128" s="172">
        <v>20</v>
      </c>
      <c r="E128" s="170" t="s">
        <v>1476</v>
      </c>
      <c r="F128" s="170" t="s">
        <v>2327</v>
      </c>
      <c r="G128" s="172"/>
      <c r="H128" s="172"/>
      <c r="I128" s="172"/>
      <c r="J128" s="172"/>
    </row>
    <row r="129" spans="1:10">
      <c r="A129" s="275">
        <v>123</v>
      </c>
      <c r="B129" s="170" t="s">
        <v>1530</v>
      </c>
      <c r="C129" s="167">
        <v>63100126</v>
      </c>
      <c r="D129" s="172">
        <v>20</v>
      </c>
      <c r="E129" s="170" t="s">
        <v>1476</v>
      </c>
      <c r="F129" s="170" t="s">
        <v>2327</v>
      </c>
      <c r="G129" s="172"/>
      <c r="H129" s="172"/>
      <c r="I129" s="172"/>
      <c r="J129" s="172"/>
    </row>
    <row r="130" spans="1:10">
      <c r="A130" s="275">
        <v>124</v>
      </c>
      <c r="B130" s="170" t="s">
        <v>1531</v>
      </c>
      <c r="C130" s="167">
        <v>63100127</v>
      </c>
      <c r="D130" s="172">
        <v>10</v>
      </c>
      <c r="E130" s="170" t="s">
        <v>1476</v>
      </c>
      <c r="F130" s="170" t="s">
        <v>2327</v>
      </c>
      <c r="G130" s="172"/>
      <c r="H130" s="172"/>
      <c r="I130" s="172"/>
      <c r="J130" s="172"/>
    </row>
    <row r="131" spans="1:10">
      <c r="A131" s="275">
        <v>125</v>
      </c>
      <c r="B131" s="170" t="s">
        <v>2336</v>
      </c>
      <c r="C131" s="167">
        <v>63500230</v>
      </c>
      <c r="D131" s="172">
        <v>0</v>
      </c>
      <c r="E131" s="170" t="s">
        <v>1476</v>
      </c>
      <c r="F131" s="170" t="s">
        <v>2327</v>
      </c>
      <c r="G131" s="172"/>
      <c r="H131" s="172"/>
      <c r="I131" s="172"/>
      <c r="J131" s="172"/>
    </row>
    <row r="132" spans="1:10">
      <c r="A132" s="275">
        <v>126</v>
      </c>
      <c r="B132" s="170" t="s">
        <v>2337</v>
      </c>
      <c r="C132" s="167">
        <v>63500231</v>
      </c>
      <c r="D132" s="172">
        <v>0</v>
      </c>
      <c r="E132" s="170" t="s">
        <v>1476</v>
      </c>
      <c r="F132" s="170" t="s">
        <v>2327</v>
      </c>
      <c r="G132" s="172"/>
      <c r="H132" s="172"/>
      <c r="I132" s="172"/>
      <c r="J132" s="172"/>
    </row>
    <row r="133" spans="1:10">
      <c r="A133" s="275">
        <v>127</v>
      </c>
      <c r="B133" s="170" t="s">
        <v>2338</v>
      </c>
      <c r="C133" s="167">
        <v>63500232</v>
      </c>
      <c r="D133" s="172">
        <v>0</v>
      </c>
      <c r="E133" s="170" t="s">
        <v>1476</v>
      </c>
      <c r="F133" s="170" t="s">
        <v>2327</v>
      </c>
      <c r="G133" s="172"/>
      <c r="H133" s="172"/>
      <c r="I133" s="172"/>
      <c r="J133" s="172"/>
    </row>
    <row r="134" spans="1:10">
      <c r="A134" s="275">
        <v>128</v>
      </c>
      <c r="B134" s="170" t="s">
        <v>2339</v>
      </c>
      <c r="C134" s="167">
        <v>63500233</v>
      </c>
      <c r="D134" s="172">
        <v>0</v>
      </c>
      <c r="E134" s="170" t="s">
        <v>1476</v>
      </c>
      <c r="F134" s="170" t="s">
        <v>2327</v>
      </c>
      <c r="G134" s="172"/>
      <c r="H134" s="172"/>
      <c r="I134" s="172"/>
      <c r="J134" s="172"/>
    </row>
    <row r="135" spans="1:10">
      <c r="A135" s="275">
        <v>129</v>
      </c>
      <c r="B135" s="170" t="s">
        <v>2340</v>
      </c>
      <c r="C135" s="167">
        <v>63500234</v>
      </c>
      <c r="D135" s="172">
        <v>0</v>
      </c>
      <c r="E135" s="170" t="s">
        <v>1476</v>
      </c>
      <c r="F135" s="170" t="s">
        <v>2327</v>
      </c>
      <c r="G135" s="172"/>
      <c r="H135" s="172"/>
      <c r="I135" s="172"/>
      <c r="J135" s="172"/>
    </row>
    <row r="136" spans="1:10">
      <c r="A136" s="275">
        <v>130</v>
      </c>
      <c r="B136" s="170" t="s">
        <v>2341</v>
      </c>
      <c r="C136" s="167">
        <v>63500235</v>
      </c>
      <c r="D136" s="172">
        <v>0</v>
      </c>
      <c r="E136" s="170" t="s">
        <v>1476</v>
      </c>
      <c r="F136" s="170" t="s">
        <v>2327</v>
      </c>
      <c r="G136" s="172"/>
      <c r="H136" s="172"/>
      <c r="I136" s="172"/>
      <c r="J136" s="172"/>
    </row>
    <row r="137" spans="1:10">
      <c r="A137" s="275">
        <v>131</v>
      </c>
      <c r="B137" s="170" t="s">
        <v>1532</v>
      </c>
      <c r="C137" s="278">
        <v>63500236</v>
      </c>
      <c r="D137" s="172">
        <v>2</v>
      </c>
      <c r="E137" s="170" t="s">
        <v>1476</v>
      </c>
      <c r="F137" s="170"/>
      <c r="G137" s="172"/>
      <c r="H137" s="172"/>
      <c r="I137" s="172"/>
      <c r="J137" s="172"/>
    </row>
    <row r="138" spans="1:10">
      <c r="A138" s="275">
        <v>132</v>
      </c>
      <c r="B138" s="170" t="s">
        <v>1533</v>
      </c>
      <c r="C138" s="278">
        <v>63500237</v>
      </c>
      <c r="D138" s="172">
        <v>2</v>
      </c>
      <c r="E138" s="170" t="s">
        <v>1476</v>
      </c>
      <c r="F138" s="170"/>
      <c r="G138" s="172"/>
      <c r="H138" s="172"/>
      <c r="I138" s="172"/>
      <c r="J138" s="172"/>
    </row>
    <row r="139" spans="1:10">
      <c r="A139" s="275">
        <v>133</v>
      </c>
      <c r="B139" s="170" t="s">
        <v>2342</v>
      </c>
      <c r="C139" s="167">
        <v>63611034</v>
      </c>
      <c r="D139" s="172">
        <v>0</v>
      </c>
      <c r="E139" s="170" t="s">
        <v>1476</v>
      </c>
      <c r="F139" s="221"/>
      <c r="G139" s="172"/>
      <c r="H139" s="172"/>
      <c r="I139" s="172"/>
      <c r="J139" s="172"/>
    </row>
    <row r="140" spans="1:10">
      <c r="A140" s="275">
        <v>134</v>
      </c>
      <c r="B140" s="170" t="s">
        <v>1534</v>
      </c>
      <c r="C140" s="167">
        <v>63400331</v>
      </c>
      <c r="D140" s="172">
        <v>2</v>
      </c>
      <c r="E140" s="170" t="s">
        <v>1476</v>
      </c>
      <c r="F140" s="221"/>
      <c r="G140" s="172"/>
      <c r="H140" s="172"/>
      <c r="I140" s="172"/>
      <c r="J140" s="172"/>
    </row>
    <row r="141" spans="1:10">
      <c r="A141" s="275">
        <v>135</v>
      </c>
      <c r="B141" s="170" t="s">
        <v>1535</v>
      </c>
      <c r="C141" s="278">
        <v>63500326</v>
      </c>
      <c r="D141" s="172">
        <v>4</v>
      </c>
      <c r="E141" s="170" t="s">
        <v>1476</v>
      </c>
      <c r="F141" s="221"/>
      <c r="G141" s="172"/>
      <c r="H141" s="172"/>
      <c r="I141" s="172"/>
      <c r="J141" s="172"/>
    </row>
    <row r="142" spans="1:10">
      <c r="A142" s="275">
        <v>136</v>
      </c>
      <c r="B142" s="170" t="s">
        <v>1536</v>
      </c>
      <c r="C142" s="167">
        <v>63500305</v>
      </c>
      <c r="D142" s="172">
        <v>30</v>
      </c>
      <c r="E142" s="170" t="s">
        <v>1476</v>
      </c>
      <c r="F142" s="221"/>
      <c r="G142" s="172"/>
      <c r="H142" s="172"/>
      <c r="I142" s="172"/>
      <c r="J142" s="172"/>
    </row>
    <row r="143" spans="1:10">
      <c r="A143" s="275">
        <v>137</v>
      </c>
      <c r="B143" s="170" t="s">
        <v>1537</v>
      </c>
      <c r="C143" s="167">
        <v>63500306</v>
      </c>
      <c r="D143" s="172">
        <v>30</v>
      </c>
      <c r="E143" s="170" t="s">
        <v>1476</v>
      </c>
      <c r="F143" s="221"/>
      <c r="G143" s="172"/>
      <c r="H143" s="172"/>
      <c r="I143" s="172"/>
      <c r="J143" s="172"/>
    </row>
    <row r="144" spans="1:10">
      <c r="A144" s="275">
        <v>138</v>
      </c>
      <c r="B144" s="170" t="s">
        <v>1538</v>
      </c>
      <c r="C144" s="278">
        <v>63500221</v>
      </c>
      <c r="D144" s="172">
        <v>3</v>
      </c>
      <c r="E144" s="170" t="s">
        <v>1476</v>
      </c>
      <c r="F144" s="221"/>
      <c r="G144" s="172"/>
      <c r="H144" s="172"/>
      <c r="I144" s="172"/>
      <c r="J144" s="172"/>
    </row>
    <row r="145" spans="1:10">
      <c r="A145" s="275">
        <v>139</v>
      </c>
      <c r="B145" s="170" t="s">
        <v>1539</v>
      </c>
      <c r="C145" s="279">
        <v>63500222</v>
      </c>
      <c r="D145" s="172">
        <v>15</v>
      </c>
      <c r="E145" s="170" t="s">
        <v>1476</v>
      </c>
      <c r="F145" s="221"/>
      <c r="G145" s="172"/>
      <c r="H145" s="172"/>
      <c r="I145" s="172"/>
      <c r="J145" s="172"/>
    </row>
    <row r="146" spans="1:10">
      <c r="A146" s="275">
        <v>140</v>
      </c>
      <c r="B146" s="170" t="s">
        <v>1540</v>
      </c>
      <c r="C146" s="279">
        <v>63500223</v>
      </c>
      <c r="D146" s="172">
        <v>15</v>
      </c>
      <c r="E146" s="170" t="s">
        <v>1476</v>
      </c>
      <c r="F146" s="221"/>
      <c r="G146" s="172"/>
      <c r="H146" s="172"/>
      <c r="I146" s="172"/>
      <c r="J146" s="172"/>
    </row>
    <row r="147" spans="1:10">
      <c r="A147" s="275">
        <v>141</v>
      </c>
      <c r="B147" s="170" t="s">
        <v>1541</v>
      </c>
      <c r="C147" s="167">
        <v>64400141</v>
      </c>
      <c r="D147" s="172">
        <v>20</v>
      </c>
      <c r="E147" s="170" t="s">
        <v>1476</v>
      </c>
      <c r="F147" s="221"/>
      <c r="G147" s="172"/>
      <c r="H147" s="172"/>
      <c r="I147" s="172"/>
      <c r="J147" s="172"/>
    </row>
    <row r="148" spans="1:10">
      <c r="A148" s="275">
        <v>142</v>
      </c>
      <c r="B148" s="170" t="s">
        <v>1542</v>
      </c>
      <c r="C148" s="279">
        <v>63500332</v>
      </c>
      <c r="D148" s="172">
        <v>15</v>
      </c>
      <c r="E148" s="170" t="s">
        <v>1476</v>
      </c>
      <c r="F148" s="221"/>
      <c r="G148" s="172"/>
      <c r="H148" s="172"/>
      <c r="I148" s="172"/>
      <c r="J148" s="172"/>
    </row>
    <row r="149" spans="1:10">
      <c r="A149" s="275">
        <v>143</v>
      </c>
      <c r="B149" s="170" t="s">
        <v>1543</v>
      </c>
      <c r="C149" s="279">
        <v>64400139</v>
      </c>
      <c r="D149" s="172">
        <v>10</v>
      </c>
      <c r="E149" s="170" t="s">
        <v>1476</v>
      </c>
      <c r="F149" s="221"/>
      <c r="G149" s="172"/>
      <c r="H149" s="172"/>
      <c r="I149" s="172"/>
      <c r="J149" s="172"/>
    </row>
    <row r="150" spans="1:10">
      <c r="A150" s="275">
        <v>144</v>
      </c>
      <c r="B150" s="170" t="s">
        <v>1544</v>
      </c>
      <c r="C150" s="279">
        <v>64400140</v>
      </c>
      <c r="D150" s="172">
        <v>10</v>
      </c>
      <c r="E150" s="170" t="s">
        <v>1476</v>
      </c>
      <c r="F150" s="221"/>
      <c r="G150" s="172"/>
      <c r="H150" s="172"/>
      <c r="I150" s="172"/>
      <c r="J150" s="172"/>
    </row>
    <row r="151" spans="1:10">
      <c r="A151" s="275">
        <v>145</v>
      </c>
      <c r="B151" s="170" t="s">
        <v>1545</v>
      </c>
      <c r="C151" s="279">
        <v>63500238</v>
      </c>
      <c r="D151" s="172">
        <v>10</v>
      </c>
      <c r="E151" s="170" t="s">
        <v>1476</v>
      </c>
      <c r="F151" s="221"/>
      <c r="G151" s="172"/>
      <c r="H151" s="172"/>
      <c r="I151" s="172"/>
      <c r="J151" s="172"/>
    </row>
    <row r="152" spans="1:10">
      <c r="A152" s="275">
        <v>146</v>
      </c>
      <c r="B152" s="170" t="s">
        <v>1546</v>
      </c>
      <c r="C152" s="167">
        <v>80801083</v>
      </c>
      <c r="D152" s="172">
        <v>0</v>
      </c>
      <c r="E152" s="170" t="s">
        <v>1476</v>
      </c>
      <c r="F152" s="221"/>
      <c r="G152" s="172"/>
      <c r="H152" s="172"/>
      <c r="I152" s="172"/>
      <c r="J152" s="172"/>
    </row>
    <row r="153" spans="1:10">
      <c r="A153" s="275">
        <v>147</v>
      </c>
      <c r="B153" s="170" t="s">
        <v>1547</v>
      </c>
      <c r="C153" s="167">
        <v>63200165</v>
      </c>
      <c r="D153" s="172">
        <v>5</v>
      </c>
      <c r="E153" s="170" t="s">
        <v>1476</v>
      </c>
      <c r="F153" s="221"/>
      <c r="G153" s="172"/>
      <c r="H153" s="172"/>
      <c r="I153" s="172"/>
      <c r="J153" s="172"/>
    </row>
    <row r="154" spans="1:10">
      <c r="A154" s="275">
        <v>148</v>
      </c>
      <c r="B154" s="170" t="s">
        <v>1548</v>
      </c>
      <c r="C154" s="167">
        <v>63400348</v>
      </c>
      <c r="D154" s="172">
        <v>5</v>
      </c>
      <c r="E154" s="170" t="s">
        <v>1476</v>
      </c>
      <c r="F154" s="221"/>
      <c r="G154" s="172"/>
      <c r="H154" s="172"/>
      <c r="I154" s="172"/>
      <c r="J154" s="172"/>
    </row>
    <row r="155" spans="1:10">
      <c r="A155" s="275">
        <v>149</v>
      </c>
      <c r="B155" s="170" t="s">
        <v>2343</v>
      </c>
      <c r="C155" s="167">
        <v>65600102</v>
      </c>
      <c r="D155" s="172">
        <v>0</v>
      </c>
      <c r="E155" s="170" t="s">
        <v>1476</v>
      </c>
      <c r="F155" s="221"/>
      <c r="G155" s="172"/>
      <c r="H155" s="172"/>
      <c r="I155" s="172"/>
      <c r="J155" s="172"/>
    </row>
    <row r="156" spans="1:10">
      <c r="A156" s="275">
        <v>150</v>
      </c>
      <c r="B156" s="170" t="s">
        <v>2344</v>
      </c>
      <c r="C156" s="167">
        <v>65600101</v>
      </c>
      <c r="D156" s="172">
        <v>0</v>
      </c>
      <c r="E156" s="170" t="s">
        <v>1476</v>
      </c>
      <c r="F156" s="221"/>
      <c r="G156" s="172"/>
      <c r="H156" s="172"/>
      <c r="I156" s="172"/>
      <c r="J156" s="172"/>
    </row>
    <row r="157" spans="1:10">
      <c r="A157" s="275">
        <v>151</v>
      </c>
      <c r="B157" s="170" t="s">
        <v>2345</v>
      </c>
      <c r="C157" s="167">
        <v>81776</v>
      </c>
      <c r="D157" s="172">
        <v>0</v>
      </c>
      <c r="E157" s="170" t="s">
        <v>1476</v>
      </c>
      <c r="F157" s="221"/>
      <c r="G157" s="172"/>
      <c r="H157" s="172"/>
      <c r="I157" s="172"/>
      <c r="J157" s="172"/>
    </row>
    <row r="158" spans="1:10">
      <c r="A158" s="275">
        <v>152</v>
      </c>
      <c r="B158" s="170" t="s">
        <v>1549</v>
      </c>
      <c r="C158" s="167">
        <v>63400259</v>
      </c>
      <c r="D158" s="172">
        <v>5</v>
      </c>
      <c r="E158" s="170" t="s">
        <v>1476</v>
      </c>
      <c r="F158" s="221"/>
      <c r="G158" s="172"/>
      <c r="H158" s="172"/>
      <c r="I158" s="172"/>
      <c r="J158" s="172"/>
    </row>
    <row r="159" spans="1:10">
      <c r="A159" s="275">
        <v>153</v>
      </c>
      <c r="B159" s="170" t="s">
        <v>1518</v>
      </c>
      <c r="C159" s="167">
        <v>64700140</v>
      </c>
      <c r="D159" s="172">
        <v>5</v>
      </c>
      <c r="E159" s="170" t="s">
        <v>1476</v>
      </c>
      <c r="F159" s="221"/>
      <c r="G159" s="172"/>
      <c r="H159" s="172"/>
      <c r="I159" s="172"/>
      <c r="J159" s="172"/>
    </row>
    <row r="160" spans="1:10">
      <c r="A160" s="275">
        <v>154</v>
      </c>
      <c r="B160" s="170" t="s">
        <v>1485</v>
      </c>
      <c r="C160" s="167">
        <v>64700165</v>
      </c>
      <c r="D160" s="172">
        <v>5</v>
      </c>
      <c r="E160" s="170" t="s">
        <v>1476</v>
      </c>
      <c r="F160" s="221"/>
      <c r="G160" s="172"/>
      <c r="H160" s="172"/>
      <c r="I160" s="172"/>
      <c r="J160" s="172"/>
    </row>
    <row r="161" spans="1:10">
      <c r="A161" s="275">
        <v>155</v>
      </c>
      <c r="B161" s="170" t="s">
        <v>1518</v>
      </c>
      <c r="C161" s="167">
        <v>63300319</v>
      </c>
      <c r="D161" s="172">
        <v>3</v>
      </c>
      <c r="E161" s="170" t="s">
        <v>1476</v>
      </c>
      <c r="F161" s="221"/>
      <c r="G161" s="172"/>
      <c r="H161" s="172"/>
      <c r="I161" s="172"/>
      <c r="J161" s="172"/>
    </row>
    <row r="162" spans="1:10">
      <c r="A162" s="275">
        <v>156</v>
      </c>
      <c r="B162" s="170" t="s">
        <v>1550</v>
      </c>
      <c r="C162" s="167">
        <v>65500111</v>
      </c>
      <c r="D162" s="172">
        <v>1</v>
      </c>
      <c r="E162" s="170" t="s">
        <v>1476</v>
      </c>
      <c r="F162" s="170" t="s">
        <v>2327</v>
      </c>
      <c r="G162" s="172"/>
      <c r="H162" s="172"/>
      <c r="I162" s="172"/>
      <c r="J162" s="172"/>
    </row>
    <row r="163" spans="1:10" ht="30">
      <c r="A163" s="275">
        <v>157</v>
      </c>
      <c r="B163" s="170" t="s">
        <v>1551</v>
      </c>
      <c r="C163" s="167">
        <v>63400326</v>
      </c>
      <c r="D163" s="172">
        <v>8</v>
      </c>
      <c r="E163" s="170" t="s">
        <v>1476</v>
      </c>
      <c r="F163" s="170" t="s">
        <v>2327</v>
      </c>
      <c r="G163" s="172"/>
      <c r="H163" s="172"/>
      <c r="I163" s="172"/>
      <c r="J163" s="172"/>
    </row>
    <row r="164" spans="1:10">
      <c r="A164" s="275">
        <v>158</v>
      </c>
      <c r="B164" s="170" t="s">
        <v>1552</v>
      </c>
      <c r="C164" s="167">
        <v>65500108</v>
      </c>
      <c r="D164" s="172">
        <v>1</v>
      </c>
      <c r="E164" s="170" t="s">
        <v>1476</v>
      </c>
      <c r="F164" s="221"/>
      <c r="G164" s="172"/>
      <c r="H164" s="172"/>
      <c r="I164" s="172"/>
      <c r="J164" s="172"/>
    </row>
    <row r="165" spans="1:10" ht="30">
      <c r="A165" s="275">
        <v>159</v>
      </c>
      <c r="B165" s="170" t="s">
        <v>1553</v>
      </c>
      <c r="C165" s="167">
        <v>63400332</v>
      </c>
      <c r="D165" s="172">
        <v>2</v>
      </c>
      <c r="E165" s="170" t="s">
        <v>1476</v>
      </c>
      <c r="F165" s="221"/>
      <c r="G165" s="172"/>
      <c r="H165" s="172"/>
      <c r="I165" s="172"/>
      <c r="J165" s="172"/>
    </row>
    <row r="166" spans="1:10">
      <c r="A166" s="275">
        <v>160</v>
      </c>
      <c r="B166" s="170" t="s">
        <v>1554</v>
      </c>
      <c r="C166" s="167">
        <v>63300226</v>
      </c>
      <c r="D166" s="172">
        <v>5</v>
      </c>
      <c r="E166" s="170" t="s">
        <v>1476</v>
      </c>
      <c r="F166" s="170" t="s">
        <v>2327</v>
      </c>
      <c r="G166" s="172"/>
      <c r="H166" s="172"/>
      <c r="I166" s="172"/>
      <c r="J166" s="172"/>
    </row>
    <row r="167" spans="1:10">
      <c r="A167" s="275">
        <v>161</v>
      </c>
      <c r="B167" s="170" t="s">
        <v>1555</v>
      </c>
      <c r="C167" s="167">
        <v>63300165</v>
      </c>
      <c r="D167" s="172">
        <v>2</v>
      </c>
      <c r="E167" s="170" t="s">
        <v>1476</v>
      </c>
      <c r="F167" s="221"/>
      <c r="G167" s="172"/>
      <c r="H167" s="172"/>
      <c r="I167" s="172"/>
      <c r="J167" s="172"/>
    </row>
    <row r="168" spans="1:10">
      <c r="A168" s="275">
        <v>162</v>
      </c>
      <c r="B168" s="170" t="s">
        <v>1556</v>
      </c>
      <c r="C168" s="167">
        <v>64500142</v>
      </c>
      <c r="D168" s="172">
        <v>1</v>
      </c>
      <c r="E168" s="170" t="s">
        <v>1476</v>
      </c>
      <c r="F168" s="221"/>
      <c r="G168" s="172"/>
      <c r="H168" s="172"/>
      <c r="I168" s="172"/>
      <c r="J168" s="172"/>
    </row>
    <row r="169" spans="1:10">
      <c r="A169" s="275">
        <v>163</v>
      </c>
      <c r="B169" s="170" t="s">
        <v>1557</v>
      </c>
      <c r="C169" s="167">
        <v>63300143</v>
      </c>
      <c r="D169" s="172">
        <v>0</v>
      </c>
      <c r="E169" s="170" t="s">
        <v>1476</v>
      </c>
      <c r="F169" s="221"/>
      <c r="G169" s="172"/>
      <c r="H169" s="172"/>
      <c r="I169" s="172"/>
      <c r="J169" s="172"/>
    </row>
    <row r="170" spans="1:10">
      <c r="A170" s="275">
        <v>164</v>
      </c>
      <c r="B170" s="170" t="s">
        <v>1557</v>
      </c>
      <c r="C170" s="167">
        <v>63300111</v>
      </c>
      <c r="D170" s="172">
        <v>30</v>
      </c>
      <c r="E170" s="170" t="s">
        <v>1476</v>
      </c>
      <c r="F170" s="170" t="s">
        <v>2346</v>
      </c>
      <c r="G170" s="172"/>
      <c r="H170" s="172"/>
      <c r="I170" s="172"/>
      <c r="J170" s="172"/>
    </row>
    <row r="171" spans="1:10">
      <c r="A171" s="275">
        <v>165</v>
      </c>
      <c r="B171" s="170" t="s">
        <v>1557</v>
      </c>
      <c r="C171" s="167">
        <v>63300110</v>
      </c>
      <c r="D171" s="172">
        <v>30</v>
      </c>
      <c r="E171" s="170" t="s">
        <v>1476</v>
      </c>
      <c r="F171" s="170" t="s">
        <v>2347</v>
      </c>
      <c r="G171" s="172"/>
      <c r="H171" s="172"/>
      <c r="I171" s="172"/>
      <c r="J171" s="172"/>
    </row>
    <row r="172" spans="1:10">
      <c r="A172" s="275">
        <v>166</v>
      </c>
      <c r="B172" s="170" t="s">
        <v>1557</v>
      </c>
      <c r="C172" s="167">
        <v>63300137</v>
      </c>
      <c r="D172" s="172">
        <v>5</v>
      </c>
      <c r="E172" s="170" t="s">
        <v>1476</v>
      </c>
      <c r="F172" s="221"/>
      <c r="G172" s="172"/>
      <c r="H172" s="172"/>
      <c r="I172" s="172"/>
      <c r="J172" s="172"/>
    </row>
    <row r="173" spans="1:10">
      <c r="A173" s="275">
        <v>167</v>
      </c>
      <c r="B173" s="170" t="s">
        <v>1557</v>
      </c>
      <c r="C173" s="167">
        <v>63300153</v>
      </c>
      <c r="D173" s="172">
        <v>5</v>
      </c>
      <c r="E173" s="170" t="s">
        <v>1476</v>
      </c>
      <c r="F173" s="170" t="s">
        <v>2348</v>
      </c>
      <c r="G173" s="172"/>
      <c r="H173" s="172"/>
      <c r="I173" s="172"/>
      <c r="J173" s="172"/>
    </row>
    <row r="174" spans="1:10">
      <c r="A174" s="275">
        <v>168</v>
      </c>
      <c r="B174" s="170" t="s">
        <v>1558</v>
      </c>
      <c r="C174" s="167">
        <v>63500100</v>
      </c>
      <c r="D174" s="172">
        <v>10</v>
      </c>
      <c r="E174" s="170" t="s">
        <v>1476</v>
      </c>
      <c r="F174" s="170" t="s">
        <v>2327</v>
      </c>
      <c r="G174" s="172"/>
      <c r="H174" s="172"/>
      <c r="I174" s="172"/>
      <c r="J174" s="172"/>
    </row>
    <row r="175" spans="1:10">
      <c r="A175" s="275">
        <v>169</v>
      </c>
      <c r="B175" s="170" t="s">
        <v>1559</v>
      </c>
      <c r="C175" s="167">
        <v>63500103</v>
      </c>
      <c r="D175" s="172">
        <v>20</v>
      </c>
      <c r="E175" s="170" t="s">
        <v>1476</v>
      </c>
      <c r="F175" s="170" t="s">
        <v>2320</v>
      </c>
      <c r="G175" s="172"/>
      <c r="H175" s="172"/>
      <c r="I175" s="172"/>
      <c r="J175" s="172"/>
    </row>
    <row r="176" spans="1:10">
      <c r="A176" s="275">
        <v>170</v>
      </c>
      <c r="B176" s="170" t="s">
        <v>1560</v>
      </c>
      <c r="C176" s="167">
        <v>63500101</v>
      </c>
      <c r="D176" s="172">
        <v>10</v>
      </c>
      <c r="E176" s="170" t="s">
        <v>1476</v>
      </c>
      <c r="F176" s="170" t="s">
        <v>2327</v>
      </c>
      <c r="G176" s="172"/>
      <c r="H176" s="172"/>
      <c r="I176" s="172"/>
      <c r="J176" s="172"/>
    </row>
    <row r="177" spans="1:10">
      <c r="A177" s="275">
        <v>171</v>
      </c>
      <c r="B177" s="170" t="s">
        <v>1561</v>
      </c>
      <c r="C177" s="167">
        <v>63500104</v>
      </c>
      <c r="D177" s="172">
        <v>100</v>
      </c>
      <c r="E177" s="170" t="s">
        <v>1476</v>
      </c>
      <c r="F177" s="170" t="s">
        <v>2349</v>
      </c>
      <c r="G177" s="172"/>
      <c r="H177" s="172"/>
      <c r="I177" s="172"/>
      <c r="J177" s="172"/>
    </row>
    <row r="178" spans="1:10">
      <c r="A178" s="275">
        <v>172</v>
      </c>
      <c r="B178" s="170" t="s">
        <v>1562</v>
      </c>
      <c r="C178" s="167">
        <v>63500102</v>
      </c>
      <c r="D178" s="172">
        <v>20</v>
      </c>
      <c r="E178" s="170" t="s">
        <v>1476</v>
      </c>
      <c r="F178" s="170" t="s">
        <v>2320</v>
      </c>
      <c r="G178" s="172"/>
      <c r="H178" s="172"/>
      <c r="I178" s="172"/>
      <c r="J178" s="172"/>
    </row>
    <row r="179" spans="1:10">
      <c r="A179" s="275">
        <v>173</v>
      </c>
      <c r="B179" s="170" t="s">
        <v>1563</v>
      </c>
      <c r="C179" s="278">
        <v>80200133</v>
      </c>
      <c r="D179" s="172">
        <v>300</v>
      </c>
      <c r="E179" s="170" t="s">
        <v>1476</v>
      </c>
      <c r="F179" s="170" t="s">
        <v>2350</v>
      </c>
      <c r="G179" s="172"/>
      <c r="H179" s="172"/>
      <c r="I179" s="172"/>
      <c r="J179" s="172"/>
    </row>
    <row r="180" spans="1:10">
      <c r="A180" s="275">
        <v>174</v>
      </c>
      <c r="B180" s="170" t="s">
        <v>1564</v>
      </c>
      <c r="C180" s="278">
        <v>63400379</v>
      </c>
      <c r="D180" s="172">
        <v>10</v>
      </c>
      <c r="E180" s="170" t="s">
        <v>1476</v>
      </c>
      <c r="F180" s="170"/>
      <c r="G180" s="172"/>
      <c r="H180" s="172"/>
      <c r="I180" s="172"/>
      <c r="J180" s="172"/>
    </row>
    <row r="181" spans="1:10">
      <c r="A181" s="275">
        <v>175</v>
      </c>
      <c r="B181" s="170" t="s">
        <v>1564</v>
      </c>
      <c r="C181" s="278">
        <v>63400357</v>
      </c>
      <c r="D181" s="172">
        <v>6</v>
      </c>
      <c r="E181" s="170" t="s">
        <v>1476</v>
      </c>
      <c r="F181" s="170"/>
      <c r="G181" s="172"/>
      <c r="H181" s="172"/>
      <c r="I181" s="172"/>
      <c r="J181" s="172"/>
    </row>
    <row r="182" spans="1:10">
      <c r="A182" s="275">
        <v>176</v>
      </c>
      <c r="B182" s="170" t="s">
        <v>1564</v>
      </c>
      <c r="C182" s="278">
        <v>64500292</v>
      </c>
      <c r="D182" s="172">
        <v>6</v>
      </c>
      <c r="E182" s="170" t="s">
        <v>1476</v>
      </c>
      <c r="F182" s="170"/>
      <c r="G182" s="172"/>
      <c r="H182" s="172"/>
      <c r="I182" s="172"/>
      <c r="J182" s="172"/>
    </row>
    <row r="183" spans="1:10">
      <c r="A183" s="275">
        <v>177</v>
      </c>
      <c r="B183" s="170" t="s">
        <v>1565</v>
      </c>
      <c r="C183" s="278">
        <v>63500363</v>
      </c>
      <c r="D183" s="172">
        <v>4</v>
      </c>
      <c r="E183" s="170" t="s">
        <v>1476</v>
      </c>
      <c r="F183" s="170"/>
      <c r="G183" s="172"/>
      <c r="H183" s="172"/>
      <c r="I183" s="172"/>
      <c r="J183" s="172"/>
    </row>
    <row r="184" spans="1:10">
      <c r="A184" s="275">
        <v>178</v>
      </c>
      <c r="B184" s="170" t="s">
        <v>1566</v>
      </c>
      <c r="C184" s="278">
        <v>63611121</v>
      </c>
      <c r="D184" s="172">
        <v>5</v>
      </c>
      <c r="E184" s="170" t="s">
        <v>1476</v>
      </c>
      <c r="F184" s="170"/>
      <c r="G184" s="172"/>
      <c r="H184" s="172"/>
      <c r="I184" s="172"/>
      <c r="J184" s="172"/>
    </row>
    <row r="185" spans="1:10">
      <c r="A185" s="275">
        <v>179</v>
      </c>
      <c r="B185" s="170" t="s">
        <v>1567</v>
      </c>
      <c r="C185" s="278">
        <v>64500241</v>
      </c>
      <c r="D185" s="172">
        <v>5</v>
      </c>
      <c r="E185" s="170" t="s">
        <v>1476</v>
      </c>
      <c r="F185" s="170"/>
      <c r="G185" s="172"/>
      <c r="H185" s="172"/>
      <c r="I185" s="172"/>
      <c r="J185" s="172"/>
    </row>
    <row r="186" spans="1:10">
      <c r="A186" s="275">
        <v>180</v>
      </c>
      <c r="B186" s="170" t="s">
        <v>1568</v>
      </c>
      <c r="C186" s="278">
        <v>64400112</v>
      </c>
      <c r="D186" s="172">
        <v>5</v>
      </c>
      <c r="E186" s="170" t="s">
        <v>1476</v>
      </c>
      <c r="F186" s="170"/>
      <c r="G186" s="172"/>
      <c r="H186" s="172"/>
      <c r="I186" s="172"/>
      <c r="J186" s="172"/>
    </row>
    <row r="187" spans="1:10">
      <c r="A187" s="275">
        <v>181</v>
      </c>
      <c r="B187" s="170" t="s">
        <v>1569</v>
      </c>
      <c r="C187" s="278">
        <v>64400117</v>
      </c>
      <c r="D187" s="172">
        <v>5</v>
      </c>
      <c r="E187" s="170" t="s">
        <v>1476</v>
      </c>
      <c r="F187" s="170"/>
      <c r="G187" s="172"/>
      <c r="H187" s="172"/>
      <c r="I187" s="172"/>
      <c r="J187" s="172"/>
    </row>
    <row r="188" spans="1:10">
      <c r="A188" s="275">
        <v>182</v>
      </c>
      <c r="B188" s="170" t="s">
        <v>1570</v>
      </c>
      <c r="C188" s="278">
        <v>64400115</v>
      </c>
      <c r="D188" s="172">
        <v>5</v>
      </c>
      <c r="E188" s="170" t="s">
        <v>1476</v>
      </c>
      <c r="F188" s="170"/>
      <c r="G188" s="172"/>
      <c r="H188" s="172"/>
      <c r="I188" s="172"/>
      <c r="J188" s="172"/>
    </row>
    <row r="189" spans="1:10">
      <c r="A189" s="275">
        <v>183</v>
      </c>
      <c r="B189" s="170" t="s">
        <v>1571</v>
      </c>
      <c r="C189" s="278">
        <v>80100128</v>
      </c>
      <c r="D189" s="172">
        <v>100</v>
      </c>
      <c r="E189" s="170" t="s">
        <v>1476</v>
      </c>
      <c r="F189" s="170"/>
      <c r="G189" s="172"/>
      <c r="H189" s="172"/>
      <c r="I189" s="172"/>
      <c r="J189" s="172"/>
    </row>
    <row r="190" spans="1:10">
      <c r="A190" s="275">
        <v>184</v>
      </c>
      <c r="B190" s="170" t="s">
        <v>917</v>
      </c>
      <c r="C190" s="278">
        <v>64400142</v>
      </c>
      <c r="D190" s="172">
        <v>20</v>
      </c>
      <c r="E190" s="170" t="s">
        <v>1476</v>
      </c>
      <c r="F190" s="170"/>
      <c r="G190" s="172"/>
      <c r="H190" s="172"/>
      <c r="I190" s="172"/>
      <c r="J190" s="172"/>
    </row>
    <row r="191" spans="1:10">
      <c r="A191" s="275">
        <v>185</v>
      </c>
      <c r="B191" s="170" t="s">
        <v>1557</v>
      </c>
      <c r="C191" s="278">
        <v>63300152</v>
      </c>
      <c r="D191" s="172">
        <v>5</v>
      </c>
      <c r="E191" s="170" t="s">
        <v>1476</v>
      </c>
      <c r="F191" s="170"/>
      <c r="G191" s="172"/>
      <c r="H191" s="172"/>
      <c r="I191" s="172"/>
      <c r="J191" s="172"/>
    </row>
    <row r="192" spans="1:10">
      <c r="A192" s="275">
        <v>186</v>
      </c>
      <c r="B192" s="170" t="s">
        <v>1557</v>
      </c>
      <c r="C192" s="278">
        <v>63300144</v>
      </c>
      <c r="D192" s="172">
        <v>5</v>
      </c>
      <c r="E192" s="170" t="s">
        <v>1476</v>
      </c>
      <c r="F192" s="170"/>
      <c r="G192" s="172"/>
      <c r="H192" s="172"/>
      <c r="I192" s="172"/>
      <c r="J192" s="172"/>
    </row>
    <row r="193" spans="1:10">
      <c r="A193" s="275">
        <v>187</v>
      </c>
      <c r="B193" s="170" t="s">
        <v>1557</v>
      </c>
      <c r="C193" s="278">
        <v>63300146</v>
      </c>
      <c r="D193" s="172">
        <v>5</v>
      </c>
      <c r="E193" s="170" t="s">
        <v>1476</v>
      </c>
      <c r="F193" s="170"/>
      <c r="G193" s="172"/>
      <c r="H193" s="172"/>
      <c r="I193" s="172"/>
      <c r="J193" s="172"/>
    </row>
    <row r="194" spans="1:10">
      <c r="A194" s="275">
        <v>188</v>
      </c>
      <c r="B194" s="170" t="s">
        <v>1557</v>
      </c>
      <c r="C194" s="278">
        <v>63300133</v>
      </c>
      <c r="D194" s="172">
        <v>3</v>
      </c>
      <c r="E194" s="170" t="s">
        <v>1476</v>
      </c>
      <c r="F194" s="170"/>
      <c r="G194" s="172"/>
      <c r="H194" s="172"/>
      <c r="I194" s="172"/>
      <c r="J194" s="172"/>
    </row>
    <row r="195" spans="1:10">
      <c r="A195" s="275">
        <v>189</v>
      </c>
      <c r="B195" s="170" t="s">
        <v>1572</v>
      </c>
      <c r="C195" s="278">
        <v>63300186</v>
      </c>
      <c r="D195" s="172">
        <v>1</v>
      </c>
      <c r="E195" s="170" t="s">
        <v>1476</v>
      </c>
      <c r="F195" s="170"/>
      <c r="G195" s="172"/>
      <c r="H195" s="172"/>
      <c r="I195" s="172"/>
      <c r="J195" s="172"/>
    </row>
    <row r="196" spans="1:10">
      <c r="A196" s="275">
        <v>190</v>
      </c>
      <c r="B196" s="170" t="s">
        <v>1573</v>
      </c>
      <c r="C196" s="278">
        <v>64500167</v>
      </c>
      <c r="D196" s="172">
        <v>2</v>
      </c>
      <c r="E196" s="170" t="s">
        <v>1476</v>
      </c>
      <c r="F196" s="170"/>
      <c r="G196" s="172"/>
      <c r="H196" s="172"/>
      <c r="I196" s="172"/>
      <c r="J196" s="172"/>
    </row>
    <row r="197" spans="1:10">
      <c r="A197" s="275">
        <v>191</v>
      </c>
      <c r="B197" s="170" t="s">
        <v>1574</v>
      </c>
      <c r="C197" s="278">
        <v>64400106</v>
      </c>
      <c r="D197" s="172">
        <v>1</v>
      </c>
      <c r="E197" s="170" t="s">
        <v>1476</v>
      </c>
      <c r="F197" s="170"/>
      <c r="G197" s="172"/>
      <c r="H197" s="172"/>
      <c r="I197" s="172"/>
      <c r="J197" s="172"/>
    </row>
    <row r="198" spans="1:10">
      <c r="A198" s="275">
        <v>192</v>
      </c>
      <c r="B198" s="170" t="s">
        <v>1563</v>
      </c>
      <c r="C198" s="278">
        <v>80200124</v>
      </c>
      <c r="D198" s="172">
        <v>20</v>
      </c>
      <c r="E198" s="170" t="s">
        <v>1476</v>
      </c>
      <c r="F198" s="170"/>
      <c r="G198" s="172"/>
      <c r="H198" s="172"/>
      <c r="I198" s="172"/>
      <c r="J198" s="172"/>
    </row>
    <row r="199" spans="1:10">
      <c r="A199" s="275">
        <v>193</v>
      </c>
      <c r="B199" s="170" t="s">
        <v>1022</v>
      </c>
      <c r="C199" s="170">
        <v>64500145</v>
      </c>
      <c r="D199" s="172">
        <v>4</v>
      </c>
      <c r="E199" s="170" t="s">
        <v>1476</v>
      </c>
      <c r="F199" s="170"/>
      <c r="G199" s="172"/>
      <c r="H199" s="172"/>
      <c r="I199" s="172"/>
      <c r="J199" s="172"/>
    </row>
    <row r="200" spans="1:10">
      <c r="A200" s="275">
        <v>194</v>
      </c>
      <c r="B200" s="170" t="s">
        <v>2351</v>
      </c>
      <c r="C200" s="171">
        <v>65500104</v>
      </c>
      <c r="D200" s="172">
        <v>1</v>
      </c>
      <c r="E200" s="170" t="s">
        <v>1476</v>
      </c>
      <c r="F200" s="221"/>
      <c r="G200" s="172"/>
      <c r="H200" s="172"/>
      <c r="I200" s="172"/>
      <c r="J200" s="172"/>
    </row>
    <row r="201" spans="1:10">
      <c r="A201" s="275">
        <v>195</v>
      </c>
      <c r="B201" s="170" t="s">
        <v>984</v>
      </c>
      <c r="C201" s="171">
        <v>63200196</v>
      </c>
      <c r="D201" s="172">
        <v>20</v>
      </c>
      <c r="E201" s="170" t="s">
        <v>1476</v>
      </c>
      <c r="F201" s="221"/>
      <c r="G201" s="172"/>
      <c r="H201" s="172"/>
      <c r="I201" s="172"/>
      <c r="J201" s="172"/>
    </row>
    <row r="202" spans="1:10">
      <c r="A202" s="275">
        <v>196</v>
      </c>
      <c r="B202" s="170" t="s">
        <v>2352</v>
      </c>
      <c r="C202" s="171">
        <v>88169113</v>
      </c>
      <c r="D202" s="172">
        <v>6</v>
      </c>
      <c r="E202" s="170" t="s">
        <v>1476</v>
      </c>
      <c r="F202" s="221"/>
      <c r="G202" s="172"/>
      <c r="H202" s="172"/>
      <c r="I202" s="172"/>
      <c r="J202" s="172"/>
    </row>
    <row r="203" spans="1:10">
      <c r="A203" s="275">
        <v>197</v>
      </c>
      <c r="B203" s="170" t="s">
        <v>2353</v>
      </c>
      <c r="C203" s="171">
        <v>64500144</v>
      </c>
      <c r="D203" s="172">
        <v>1</v>
      </c>
      <c r="E203" s="170" t="s">
        <v>1476</v>
      </c>
      <c r="F203" s="221"/>
      <c r="G203" s="172"/>
      <c r="H203" s="172"/>
      <c r="I203" s="172"/>
      <c r="J203" s="172"/>
    </row>
    <row r="204" spans="1:10">
      <c r="A204" s="275">
        <v>198</v>
      </c>
      <c r="B204" s="170" t="s">
        <v>1557</v>
      </c>
      <c r="C204" s="171">
        <v>63300139</v>
      </c>
      <c r="D204" s="172">
        <v>5</v>
      </c>
      <c r="E204" s="170" t="s">
        <v>1476</v>
      </c>
      <c r="F204" s="221"/>
      <c r="G204" s="172"/>
      <c r="H204" s="172"/>
      <c r="I204" s="172"/>
      <c r="J204" s="172"/>
    </row>
    <row r="205" spans="1:10">
      <c r="A205" s="275">
        <v>199</v>
      </c>
      <c r="B205" s="170" t="s">
        <v>1557</v>
      </c>
      <c r="C205" s="171">
        <v>63300150</v>
      </c>
      <c r="D205" s="172">
        <v>3</v>
      </c>
      <c r="E205" s="170"/>
      <c r="F205" s="221"/>
      <c r="G205" s="172"/>
      <c r="H205" s="172"/>
      <c r="I205" s="172"/>
      <c r="J205" s="172"/>
    </row>
    <row r="206" spans="1:10" ht="18.75">
      <c r="A206" s="283" t="s">
        <v>1575</v>
      </c>
      <c r="B206" s="283"/>
      <c r="C206" s="283"/>
      <c r="D206" s="283"/>
      <c r="E206" s="283"/>
      <c r="F206" s="283"/>
      <c r="G206" s="283"/>
      <c r="H206" s="283"/>
      <c r="I206" s="283"/>
      <c r="J206" s="283"/>
    </row>
    <row r="207" spans="1:10">
      <c r="A207" s="275">
        <v>200</v>
      </c>
      <c r="B207" s="170" t="s">
        <v>1576</v>
      </c>
      <c r="C207" s="170">
        <v>63400399</v>
      </c>
      <c r="D207" s="172">
        <v>8</v>
      </c>
      <c r="E207" s="170" t="s">
        <v>1476</v>
      </c>
      <c r="F207" s="221"/>
      <c r="G207" s="172"/>
      <c r="H207" s="172"/>
      <c r="I207" s="172"/>
      <c r="J207" s="172"/>
    </row>
    <row r="208" spans="1:10">
      <c r="A208" s="275">
        <v>201</v>
      </c>
      <c r="B208" s="170" t="s">
        <v>1576</v>
      </c>
      <c r="C208" s="170">
        <v>63400398</v>
      </c>
      <c r="D208" s="172">
        <v>4</v>
      </c>
      <c r="E208" s="170" t="s">
        <v>1476</v>
      </c>
      <c r="F208" s="221"/>
      <c r="G208" s="172"/>
      <c r="H208" s="172"/>
      <c r="I208" s="172"/>
      <c r="J208" s="172"/>
    </row>
    <row r="209" spans="1:10">
      <c r="A209" s="275">
        <v>202</v>
      </c>
      <c r="B209" s="170" t="s">
        <v>1490</v>
      </c>
      <c r="C209" s="170">
        <v>63200175</v>
      </c>
      <c r="D209" s="172">
        <v>2</v>
      </c>
      <c r="E209" s="170" t="s">
        <v>1476</v>
      </c>
      <c r="F209" s="221"/>
      <c r="G209" s="172"/>
      <c r="H209" s="172"/>
      <c r="I209" s="172"/>
      <c r="J209" s="172"/>
    </row>
    <row r="210" spans="1:10">
      <c r="A210" s="275">
        <v>203</v>
      </c>
      <c r="B210" s="170" t="s">
        <v>1577</v>
      </c>
      <c r="C210" s="170">
        <v>63200207</v>
      </c>
      <c r="D210" s="172">
        <v>2</v>
      </c>
      <c r="E210" s="170" t="s">
        <v>1476</v>
      </c>
      <c r="F210" s="221"/>
      <c r="G210" s="172"/>
      <c r="H210" s="172"/>
      <c r="I210" s="172"/>
      <c r="J210" s="172"/>
    </row>
    <row r="211" spans="1:10">
      <c r="A211" s="275">
        <v>204</v>
      </c>
      <c r="B211" s="170" t="s">
        <v>1578</v>
      </c>
      <c r="C211" s="170">
        <v>63200176</v>
      </c>
      <c r="D211" s="172">
        <v>2</v>
      </c>
      <c r="E211" s="170" t="s">
        <v>1476</v>
      </c>
      <c r="F211" s="221"/>
      <c r="G211" s="172"/>
      <c r="H211" s="172"/>
      <c r="I211" s="172"/>
      <c r="J211" s="172"/>
    </row>
    <row r="212" spans="1:10" ht="30">
      <c r="A212" s="275">
        <v>205</v>
      </c>
      <c r="B212" s="170" t="s">
        <v>2354</v>
      </c>
      <c r="C212" s="170">
        <v>63200206</v>
      </c>
      <c r="D212" s="172">
        <v>0</v>
      </c>
      <c r="E212" s="170" t="s">
        <v>1476</v>
      </c>
      <c r="F212" s="221"/>
      <c r="G212" s="172"/>
      <c r="H212" s="172"/>
      <c r="I212" s="172"/>
      <c r="J212" s="172"/>
    </row>
    <row r="213" spans="1:10">
      <c r="A213" s="275">
        <v>206</v>
      </c>
      <c r="B213" s="170" t="s">
        <v>1521</v>
      </c>
      <c r="C213" s="170">
        <v>63400389</v>
      </c>
      <c r="D213" s="172">
        <v>4</v>
      </c>
      <c r="E213" s="170" t="s">
        <v>1476</v>
      </c>
      <c r="F213" s="221"/>
      <c r="G213" s="172"/>
      <c r="H213" s="172"/>
      <c r="I213" s="172"/>
      <c r="J213" s="172"/>
    </row>
    <row r="214" spans="1:10">
      <c r="A214" s="275">
        <v>207</v>
      </c>
      <c r="B214" s="170" t="s">
        <v>1516</v>
      </c>
      <c r="C214" s="170">
        <v>63200177</v>
      </c>
      <c r="D214" s="172">
        <v>4</v>
      </c>
      <c r="E214" s="170" t="s">
        <v>1476</v>
      </c>
      <c r="F214" s="221"/>
      <c r="G214" s="172"/>
      <c r="H214" s="172"/>
      <c r="I214" s="172"/>
      <c r="J214" s="172"/>
    </row>
    <row r="215" spans="1:10">
      <c r="A215" s="275">
        <v>208</v>
      </c>
      <c r="B215" s="170" t="s">
        <v>1579</v>
      </c>
      <c r="C215" s="170">
        <v>63100147</v>
      </c>
      <c r="D215" s="172">
        <v>42</v>
      </c>
      <c r="E215" s="170" t="s">
        <v>1476</v>
      </c>
      <c r="F215" s="221"/>
      <c r="G215" s="172"/>
      <c r="H215" s="172"/>
      <c r="I215" s="172"/>
      <c r="J215" s="172"/>
    </row>
    <row r="216" spans="1:10">
      <c r="A216" s="275">
        <v>209</v>
      </c>
      <c r="B216" s="170" t="s">
        <v>1491</v>
      </c>
      <c r="C216" s="170">
        <v>63200184</v>
      </c>
      <c r="D216" s="172">
        <v>4</v>
      </c>
      <c r="E216" s="170" t="s">
        <v>1476</v>
      </c>
      <c r="F216" s="221"/>
      <c r="G216" s="172"/>
      <c r="H216" s="172"/>
      <c r="I216" s="172"/>
      <c r="J216" s="172"/>
    </row>
    <row r="217" spans="1:10" ht="30">
      <c r="A217" s="275">
        <v>210</v>
      </c>
      <c r="B217" s="170" t="s">
        <v>1580</v>
      </c>
      <c r="C217" s="170">
        <v>63500243</v>
      </c>
      <c r="D217" s="172">
        <v>2</v>
      </c>
      <c r="E217" s="170" t="s">
        <v>1476</v>
      </c>
      <c r="F217" s="221"/>
      <c r="G217" s="172"/>
      <c r="H217" s="172"/>
      <c r="I217" s="172"/>
      <c r="J217" s="172"/>
    </row>
    <row r="218" spans="1:10" ht="30">
      <c r="A218" s="275">
        <v>211</v>
      </c>
      <c r="B218" s="170" t="s">
        <v>1581</v>
      </c>
      <c r="C218" s="170">
        <v>63500242</v>
      </c>
      <c r="D218" s="172">
        <v>2</v>
      </c>
      <c r="E218" s="170" t="s">
        <v>1476</v>
      </c>
      <c r="F218" s="221"/>
      <c r="G218" s="172"/>
      <c r="H218" s="172"/>
      <c r="I218" s="172"/>
      <c r="J218" s="172"/>
    </row>
    <row r="219" spans="1:10" ht="30">
      <c r="A219" s="275">
        <v>212</v>
      </c>
      <c r="B219" s="170" t="s">
        <v>1582</v>
      </c>
      <c r="C219" s="170">
        <v>63500251</v>
      </c>
      <c r="D219" s="172">
        <v>2</v>
      </c>
      <c r="E219" s="170" t="s">
        <v>1476</v>
      </c>
      <c r="F219" s="221"/>
      <c r="G219" s="172"/>
      <c r="H219" s="172"/>
      <c r="I219" s="172"/>
      <c r="J219" s="172"/>
    </row>
    <row r="220" spans="1:10">
      <c r="A220" s="275">
        <v>213</v>
      </c>
      <c r="B220" s="170" t="s">
        <v>1583</v>
      </c>
      <c r="C220" s="170">
        <v>63500356</v>
      </c>
      <c r="D220" s="172">
        <v>2</v>
      </c>
      <c r="E220" s="170" t="s">
        <v>1476</v>
      </c>
      <c r="F220" s="221"/>
      <c r="G220" s="172"/>
      <c r="H220" s="172"/>
      <c r="I220" s="172"/>
      <c r="J220" s="172"/>
    </row>
    <row r="221" spans="1:10">
      <c r="A221" s="275">
        <v>214</v>
      </c>
      <c r="B221" s="170" t="s">
        <v>1584</v>
      </c>
      <c r="C221" s="170">
        <v>63500355</v>
      </c>
      <c r="D221" s="172">
        <v>2</v>
      </c>
      <c r="E221" s="170" t="s">
        <v>1476</v>
      </c>
      <c r="F221" s="221"/>
      <c r="G221" s="172"/>
      <c r="H221" s="172"/>
      <c r="I221" s="172"/>
      <c r="J221" s="172"/>
    </row>
    <row r="222" spans="1:10">
      <c r="A222" s="275">
        <v>215</v>
      </c>
      <c r="B222" s="170" t="s">
        <v>1585</v>
      </c>
      <c r="C222" s="170">
        <v>63500354</v>
      </c>
      <c r="D222" s="172">
        <v>2</v>
      </c>
      <c r="E222" s="170" t="s">
        <v>1476</v>
      </c>
      <c r="F222" s="221"/>
      <c r="G222" s="172"/>
      <c r="H222" s="172"/>
      <c r="I222" s="172"/>
      <c r="J222" s="172"/>
    </row>
    <row r="223" spans="1:10">
      <c r="A223" s="275">
        <v>216</v>
      </c>
      <c r="B223" s="170" t="s">
        <v>984</v>
      </c>
      <c r="C223" s="170">
        <v>63200210</v>
      </c>
      <c r="D223" s="172">
        <v>0</v>
      </c>
      <c r="E223" s="170" t="s">
        <v>1476</v>
      </c>
      <c r="F223" s="221"/>
      <c r="G223" s="172"/>
      <c r="H223" s="172"/>
      <c r="I223" s="172"/>
      <c r="J223" s="172"/>
    </row>
    <row r="224" spans="1:10">
      <c r="A224" s="275">
        <v>217</v>
      </c>
      <c r="B224" s="170" t="s">
        <v>2355</v>
      </c>
      <c r="C224" s="170">
        <v>63300379</v>
      </c>
      <c r="D224" s="172">
        <v>0</v>
      </c>
      <c r="E224" s="170" t="s">
        <v>1476</v>
      </c>
      <c r="F224" s="221"/>
      <c r="G224" s="172"/>
      <c r="H224" s="172"/>
      <c r="I224" s="172"/>
      <c r="J224" s="172"/>
    </row>
    <row r="225" spans="1:10">
      <c r="A225" s="275">
        <v>218</v>
      </c>
      <c r="B225" s="170" t="s">
        <v>1521</v>
      </c>
      <c r="C225" s="170">
        <v>63400392</v>
      </c>
      <c r="D225" s="172">
        <v>0</v>
      </c>
      <c r="E225" s="170" t="s">
        <v>1476</v>
      </c>
      <c r="F225" s="221"/>
      <c r="G225" s="172"/>
      <c r="H225" s="172"/>
      <c r="I225" s="172"/>
      <c r="J225" s="172"/>
    </row>
    <row r="226" spans="1:10" ht="30">
      <c r="A226" s="275">
        <v>219</v>
      </c>
      <c r="B226" s="170" t="s">
        <v>1586</v>
      </c>
      <c r="C226" s="170" t="s">
        <v>1587</v>
      </c>
      <c r="D226" s="172">
        <v>1</v>
      </c>
      <c r="E226" s="170" t="s">
        <v>1476</v>
      </c>
      <c r="F226" s="221"/>
      <c r="G226" s="172"/>
      <c r="H226" s="172"/>
      <c r="I226" s="172"/>
      <c r="J226" s="172"/>
    </row>
    <row r="227" spans="1:10" ht="18.75">
      <c r="A227" s="283" t="s">
        <v>1588</v>
      </c>
      <c r="B227" s="283"/>
      <c r="C227" s="283"/>
      <c r="D227" s="283"/>
      <c r="E227" s="283"/>
      <c r="F227" s="283"/>
      <c r="G227" s="283"/>
      <c r="H227" s="283"/>
      <c r="I227" s="283"/>
      <c r="J227" s="283"/>
    </row>
    <row r="228" spans="1:10">
      <c r="A228" s="275">
        <v>220</v>
      </c>
      <c r="B228" s="170" t="s">
        <v>1589</v>
      </c>
      <c r="C228" s="170">
        <v>64200270</v>
      </c>
      <c r="D228" s="172">
        <v>30</v>
      </c>
      <c r="E228" s="170" t="s">
        <v>1476</v>
      </c>
      <c r="F228" s="221"/>
      <c r="G228" s="172"/>
      <c r="H228" s="172"/>
      <c r="I228" s="172"/>
      <c r="J228" s="172"/>
    </row>
    <row r="229" spans="1:10">
      <c r="A229" s="275">
        <v>221</v>
      </c>
      <c r="B229" s="170" t="s">
        <v>1590</v>
      </c>
      <c r="C229" s="170">
        <v>80200219</v>
      </c>
      <c r="D229" s="172">
        <v>250</v>
      </c>
      <c r="E229" s="170" t="s">
        <v>1476</v>
      </c>
      <c r="F229" s="221"/>
      <c r="G229" s="172"/>
      <c r="H229" s="172"/>
      <c r="I229" s="172"/>
      <c r="J229" s="172"/>
    </row>
    <row r="230" spans="1:10">
      <c r="A230" s="275">
        <v>222</v>
      </c>
      <c r="B230" s="170" t="s">
        <v>2356</v>
      </c>
      <c r="C230" s="170">
        <v>65500114</v>
      </c>
      <c r="D230" s="172">
        <v>0</v>
      </c>
      <c r="E230" s="170" t="s">
        <v>1476</v>
      </c>
      <c r="F230" s="221"/>
      <c r="G230" s="172"/>
      <c r="H230" s="172"/>
      <c r="I230" s="172"/>
      <c r="J230" s="172"/>
    </row>
    <row r="231" spans="1:10">
      <c r="A231" s="275">
        <v>223</v>
      </c>
      <c r="B231" s="170" t="s">
        <v>1591</v>
      </c>
      <c r="C231" s="170">
        <v>63400265</v>
      </c>
      <c r="D231" s="172">
        <v>0</v>
      </c>
      <c r="E231" s="170" t="s">
        <v>1476</v>
      </c>
      <c r="F231" s="221"/>
      <c r="G231" s="172"/>
      <c r="H231" s="172"/>
      <c r="I231" s="172"/>
      <c r="J231" s="172"/>
    </row>
    <row r="232" spans="1:10">
      <c r="A232" s="275">
        <v>224</v>
      </c>
      <c r="B232" s="170" t="s">
        <v>1592</v>
      </c>
      <c r="C232" s="170">
        <v>63400356</v>
      </c>
      <c r="D232" s="172">
        <v>2</v>
      </c>
      <c r="E232" s="170" t="s">
        <v>1476</v>
      </c>
      <c r="F232" s="221"/>
      <c r="G232" s="172"/>
      <c r="H232" s="172"/>
      <c r="I232" s="172"/>
      <c r="J232" s="172"/>
    </row>
    <row r="233" spans="1:10">
      <c r="A233" s="275">
        <v>225</v>
      </c>
      <c r="B233" s="170" t="s">
        <v>1593</v>
      </c>
      <c r="C233" s="170">
        <v>64100186</v>
      </c>
      <c r="D233" s="172">
        <v>6</v>
      </c>
      <c r="E233" s="170" t="s">
        <v>1476</v>
      </c>
      <c r="F233" s="221"/>
      <c r="G233" s="172"/>
      <c r="H233" s="172"/>
      <c r="I233" s="172"/>
      <c r="J233" s="172"/>
    </row>
    <row r="234" spans="1:10">
      <c r="A234" s="275">
        <v>226</v>
      </c>
      <c r="B234" s="170" t="s">
        <v>1492</v>
      </c>
      <c r="C234" s="170">
        <v>63200141</v>
      </c>
      <c r="D234" s="172">
        <v>10</v>
      </c>
      <c r="E234" s="170" t="s">
        <v>1476</v>
      </c>
      <c r="F234" s="221"/>
      <c r="G234" s="172"/>
      <c r="H234" s="172"/>
      <c r="I234" s="172"/>
      <c r="J234" s="172"/>
    </row>
    <row r="235" spans="1:10">
      <c r="A235" s="275">
        <v>227</v>
      </c>
      <c r="B235" s="170" t="s">
        <v>1594</v>
      </c>
      <c r="C235" s="170">
        <v>63200143</v>
      </c>
      <c r="D235" s="172">
        <v>80</v>
      </c>
      <c r="E235" s="170" t="s">
        <v>1476</v>
      </c>
      <c r="F235" s="170" t="s">
        <v>2357</v>
      </c>
      <c r="G235" s="172"/>
      <c r="H235" s="172"/>
      <c r="I235" s="172"/>
      <c r="J235" s="172"/>
    </row>
    <row r="236" spans="1:10">
      <c r="A236" s="275">
        <v>228</v>
      </c>
      <c r="B236" s="170" t="s">
        <v>2358</v>
      </c>
      <c r="C236" s="170">
        <v>64200148</v>
      </c>
      <c r="D236" s="172">
        <v>0</v>
      </c>
      <c r="E236" s="170" t="s">
        <v>1476</v>
      </c>
      <c r="F236" s="221"/>
      <c r="G236" s="172"/>
      <c r="H236" s="172"/>
      <c r="I236" s="172"/>
      <c r="J236" s="172"/>
    </row>
    <row r="237" spans="1:10">
      <c r="A237" s="275">
        <v>229</v>
      </c>
      <c r="B237" s="170" t="s">
        <v>1576</v>
      </c>
      <c r="C237" s="170">
        <v>63400318</v>
      </c>
      <c r="D237" s="172">
        <v>152</v>
      </c>
      <c r="E237" s="170" t="s">
        <v>1476</v>
      </c>
      <c r="F237" s="221"/>
      <c r="G237" s="172"/>
      <c r="H237" s="172"/>
      <c r="I237" s="172"/>
      <c r="J237" s="172"/>
    </row>
    <row r="238" spans="1:10">
      <c r="A238" s="275">
        <v>230</v>
      </c>
      <c r="B238" s="170" t="s">
        <v>1576</v>
      </c>
      <c r="C238" s="170">
        <v>63400319</v>
      </c>
      <c r="D238" s="172">
        <v>76</v>
      </c>
      <c r="E238" s="170" t="s">
        <v>1476</v>
      </c>
      <c r="F238" s="221"/>
      <c r="G238" s="172"/>
      <c r="H238" s="172"/>
      <c r="I238" s="172"/>
      <c r="J238" s="172"/>
    </row>
    <row r="239" spans="1:10">
      <c r="A239" s="275">
        <v>231</v>
      </c>
      <c r="B239" s="170" t="s">
        <v>1590</v>
      </c>
      <c r="C239" s="170">
        <v>80200143</v>
      </c>
      <c r="D239" s="172">
        <v>500</v>
      </c>
      <c r="E239" s="170" t="s">
        <v>1476</v>
      </c>
      <c r="F239" s="221"/>
      <c r="G239" s="172"/>
      <c r="H239" s="172"/>
      <c r="I239" s="172"/>
      <c r="J239" s="172"/>
    </row>
    <row r="240" spans="1:10">
      <c r="A240" s="275">
        <v>232</v>
      </c>
      <c r="B240" s="170" t="s">
        <v>1595</v>
      </c>
      <c r="C240" s="170">
        <v>64200180</v>
      </c>
      <c r="D240" s="172">
        <v>0</v>
      </c>
      <c r="E240" s="170" t="s">
        <v>1476</v>
      </c>
      <c r="F240" s="221"/>
      <c r="G240" s="172"/>
      <c r="H240" s="172"/>
      <c r="I240" s="172"/>
      <c r="J240" s="172"/>
    </row>
    <row r="241" spans="1:10">
      <c r="A241" s="275">
        <v>233</v>
      </c>
      <c r="B241" s="170" t="s">
        <v>1596</v>
      </c>
      <c r="C241" s="170">
        <v>63300170</v>
      </c>
      <c r="D241" s="172">
        <v>5</v>
      </c>
      <c r="E241" s="170" t="s">
        <v>1476</v>
      </c>
      <c r="F241" s="221"/>
      <c r="G241" s="172"/>
      <c r="H241" s="172"/>
      <c r="I241" s="172"/>
      <c r="J241" s="172"/>
    </row>
    <row r="242" spans="1:10">
      <c r="A242" s="275">
        <v>234</v>
      </c>
      <c r="B242" s="170" t="s">
        <v>1597</v>
      </c>
      <c r="C242" s="170">
        <v>63400254</v>
      </c>
      <c r="D242" s="172">
        <v>10</v>
      </c>
      <c r="E242" s="170" t="s">
        <v>1476</v>
      </c>
      <c r="F242" s="221"/>
      <c r="G242" s="172"/>
      <c r="H242" s="172"/>
      <c r="I242" s="172"/>
      <c r="J242" s="172"/>
    </row>
    <row r="243" spans="1:10">
      <c r="A243" s="275">
        <v>235</v>
      </c>
      <c r="B243" s="170" t="s">
        <v>1598</v>
      </c>
      <c r="C243" s="170">
        <v>64200137</v>
      </c>
      <c r="D243" s="172">
        <v>5</v>
      </c>
      <c r="E243" s="170" t="s">
        <v>1476</v>
      </c>
      <c r="F243" s="221"/>
      <c r="G243" s="172"/>
      <c r="H243" s="172"/>
      <c r="I243" s="172"/>
      <c r="J243" s="172"/>
    </row>
    <row r="244" spans="1:10">
      <c r="A244" s="275">
        <v>236</v>
      </c>
      <c r="B244" s="170" t="s">
        <v>932</v>
      </c>
      <c r="C244" s="170">
        <v>80100129</v>
      </c>
      <c r="D244" s="172">
        <v>2</v>
      </c>
      <c r="E244" s="170" t="s">
        <v>1476</v>
      </c>
      <c r="F244" s="221"/>
      <c r="G244" s="172"/>
      <c r="H244" s="172"/>
      <c r="I244" s="172"/>
      <c r="J244" s="172"/>
    </row>
    <row r="245" spans="1:10">
      <c r="A245" s="275">
        <v>237</v>
      </c>
      <c r="B245" s="170" t="s">
        <v>1599</v>
      </c>
      <c r="C245" s="170">
        <v>64200109</v>
      </c>
      <c r="D245" s="172">
        <v>3</v>
      </c>
      <c r="E245" s="170" t="s">
        <v>1476</v>
      </c>
      <c r="F245" s="221"/>
      <c r="G245" s="172"/>
      <c r="H245" s="172"/>
      <c r="I245" s="172"/>
      <c r="J245" s="172"/>
    </row>
    <row r="246" spans="1:10">
      <c r="A246" s="275">
        <v>238</v>
      </c>
      <c r="B246" s="170" t="s">
        <v>1600</v>
      </c>
      <c r="C246" s="170">
        <v>64200108</v>
      </c>
      <c r="D246" s="172">
        <v>1</v>
      </c>
      <c r="E246" s="170" t="s">
        <v>1476</v>
      </c>
      <c r="F246" s="221"/>
      <c r="G246" s="172"/>
      <c r="H246" s="172"/>
      <c r="I246" s="172"/>
      <c r="J246" s="172"/>
    </row>
    <row r="247" spans="1:10">
      <c r="A247" s="275">
        <v>239</v>
      </c>
      <c r="B247" s="170" t="s">
        <v>1601</v>
      </c>
      <c r="C247" s="170">
        <v>64200351</v>
      </c>
      <c r="D247" s="172">
        <v>1</v>
      </c>
      <c r="E247" s="170" t="s">
        <v>1476</v>
      </c>
      <c r="F247" s="221"/>
      <c r="G247" s="172"/>
      <c r="H247" s="172"/>
      <c r="I247" s="172"/>
      <c r="J247" s="172"/>
    </row>
    <row r="248" spans="1:10">
      <c r="A248" s="275">
        <v>240</v>
      </c>
      <c r="B248" s="170" t="s">
        <v>1602</v>
      </c>
      <c r="C248" s="170">
        <v>64200103</v>
      </c>
      <c r="D248" s="172">
        <v>2</v>
      </c>
      <c r="E248" s="170" t="s">
        <v>1476</v>
      </c>
      <c r="F248" s="221"/>
      <c r="G248" s="172"/>
      <c r="H248" s="172"/>
      <c r="I248" s="172"/>
      <c r="J248" s="172"/>
    </row>
    <row r="249" spans="1:10">
      <c r="A249" s="275">
        <v>241</v>
      </c>
      <c r="B249" s="170" t="s">
        <v>1022</v>
      </c>
      <c r="C249" s="170">
        <v>64200102</v>
      </c>
      <c r="D249" s="172">
        <v>2</v>
      </c>
      <c r="E249" s="170" t="s">
        <v>1476</v>
      </c>
      <c r="F249" s="221"/>
      <c r="G249" s="172"/>
      <c r="H249" s="172"/>
      <c r="I249" s="172"/>
      <c r="J249" s="172"/>
    </row>
    <row r="250" spans="1:10">
      <c r="A250" s="275">
        <v>242</v>
      </c>
      <c r="B250" s="170" t="s">
        <v>2359</v>
      </c>
      <c r="C250" s="170">
        <v>63200156</v>
      </c>
      <c r="D250" s="172">
        <v>0</v>
      </c>
      <c r="E250" s="170" t="s">
        <v>1476</v>
      </c>
      <c r="F250" s="221"/>
      <c r="G250" s="172"/>
      <c r="H250" s="172"/>
      <c r="I250" s="172"/>
      <c r="J250" s="172"/>
    </row>
    <row r="251" spans="1:10">
      <c r="A251" s="275">
        <v>243</v>
      </c>
      <c r="B251" s="170" t="s">
        <v>2360</v>
      </c>
      <c r="C251" s="170">
        <v>63200157</v>
      </c>
      <c r="D251" s="172">
        <v>0</v>
      </c>
      <c r="E251" s="170" t="s">
        <v>1476</v>
      </c>
      <c r="F251" s="221"/>
      <c r="G251" s="172"/>
      <c r="H251" s="172"/>
      <c r="I251" s="172"/>
      <c r="J251" s="172"/>
    </row>
    <row r="252" spans="1:10">
      <c r="A252" s="275">
        <v>244</v>
      </c>
      <c r="B252" s="170" t="s">
        <v>1603</v>
      </c>
      <c r="C252" s="170">
        <v>88169106</v>
      </c>
      <c r="D252" s="172">
        <v>76</v>
      </c>
      <c r="E252" s="170" t="s">
        <v>1476</v>
      </c>
      <c r="F252" s="221"/>
      <c r="G252" s="172"/>
      <c r="H252" s="172"/>
      <c r="I252" s="172"/>
      <c r="J252" s="172"/>
    </row>
    <row r="253" spans="1:10">
      <c r="A253" s="275">
        <v>245</v>
      </c>
      <c r="B253" s="170" t="s">
        <v>1589</v>
      </c>
      <c r="C253" s="170">
        <v>64200115</v>
      </c>
      <c r="D253" s="172">
        <v>20</v>
      </c>
      <c r="E253" s="170" t="s">
        <v>1476</v>
      </c>
      <c r="F253" s="221"/>
      <c r="G253" s="172"/>
      <c r="H253" s="172"/>
      <c r="I253" s="172"/>
      <c r="J253" s="172"/>
    </row>
    <row r="254" spans="1:10">
      <c r="A254" s="275">
        <v>246</v>
      </c>
      <c r="B254" s="170" t="s">
        <v>1604</v>
      </c>
      <c r="C254" s="170">
        <v>63500324</v>
      </c>
      <c r="D254" s="172">
        <v>76</v>
      </c>
      <c r="E254" s="170" t="s">
        <v>1476</v>
      </c>
      <c r="F254" s="221"/>
      <c r="G254" s="172"/>
      <c r="H254" s="172"/>
      <c r="I254" s="172"/>
      <c r="J254" s="172"/>
    </row>
    <row r="255" spans="1:10">
      <c r="A255" s="275">
        <v>247</v>
      </c>
      <c r="B255" s="170" t="s">
        <v>1605</v>
      </c>
      <c r="C255" s="170">
        <v>63500225</v>
      </c>
      <c r="D255" s="172">
        <v>100</v>
      </c>
      <c r="E255" s="170" t="s">
        <v>1476</v>
      </c>
      <c r="F255" s="221"/>
      <c r="G255" s="172"/>
      <c r="H255" s="172"/>
      <c r="I255" s="172"/>
      <c r="J255" s="172"/>
    </row>
    <row r="256" spans="1:10">
      <c r="A256" s="275">
        <v>248</v>
      </c>
      <c r="B256" s="170" t="s">
        <v>1606</v>
      </c>
      <c r="C256" s="170">
        <v>63100128</v>
      </c>
      <c r="D256" s="172">
        <v>480</v>
      </c>
      <c r="E256" s="170" t="s">
        <v>1476</v>
      </c>
      <c r="F256" s="221"/>
      <c r="G256" s="172"/>
      <c r="H256" s="172"/>
      <c r="I256" s="172"/>
      <c r="J256" s="172"/>
    </row>
    <row r="257" spans="1:10">
      <c r="A257" s="275">
        <v>249</v>
      </c>
      <c r="B257" s="170" t="s">
        <v>1491</v>
      </c>
      <c r="C257" s="170">
        <v>63200159</v>
      </c>
      <c r="D257" s="172">
        <v>36</v>
      </c>
      <c r="E257" s="170" t="s">
        <v>1476</v>
      </c>
      <c r="F257" s="221"/>
      <c r="G257" s="172"/>
      <c r="H257" s="172"/>
      <c r="I257" s="172"/>
      <c r="J257" s="172"/>
    </row>
    <row r="258" spans="1:10">
      <c r="A258" s="275">
        <v>250</v>
      </c>
      <c r="B258" s="170" t="s">
        <v>1607</v>
      </c>
      <c r="C258" s="170">
        <v>64200123</v>
      </c>
      <c r="D258" s="172">
        <v>10</v>
      </c>
      <c r="E258" s="170" t="s">
        <v>1476</v>
      </c>
      <c r="F258" s="221"/>
      <c r="G258" s="172"/>
      <c r="H258" s="172"/>
      <c r="I258" s="172"/>
      <c r="J258" s="172"/>
    </row>
    <row r="259" spans="1:10">
      <c r="A259" s="275">
        <v>251</v>
      </c>
      <c r="B259" s="170" t="s">
        <v>1541</v>
      </c>
      <c r="C259" s="170">
        <v>64200127</v>
      </c>
      <c r="D259" s="172">
        <v>10</v>
      </c>
      <c r="E259" s="170" t="s">
        <v>1476</v>
      </c>
      <c r="F259" s="221"/>
      <c r="G259" s="172"/>
      <c r="H259" s="172"/>
      <c r="I259" s="172"/>
      <c r="J259" s="172"/>
    </row>
    <row r="260" spans="1:10">
      <c r="A260" s="275">
        <v>252</v>
      </c>
      <c r="B260" s="170" t="s">
        <v>1542</v>
      </c>
      <c r="C260" s="170">
        <v>63500331</v>
      </c>
      <c r="D260" s="172">
        <v>10</v>
      </c>
      <c r="E260" s="170" t="s">
        <v>1476</v>
      </c>
      <c r="F260" s="221"/>
      <c r="G260" s="172"/>
      <c r="H260" s="172"/>
      <c r="I260" s="172"/>
      <c r="J260" s="172"/>
    </row>
    <row r="261" spans="1:10">
      <c r="A261" s="275">
        <v>253</v>
      </c>
      <c r="B261" s="170" t="s">
        <v>1547</v>
      </c>
      <c r="C261" s="170">
        <v>63200155</v>
      </c>
      <c r="D261" s="172">
        <v>10</v>
      </c>
      <c r="E261" s="170" t="s">
        <v>1476</v>
      </c>
      <c r="F261" s="221"/>
      <c r="G261" s="172"/>
      <c r="H261" s="172"/>
      <c r="I261" s="172"/>
      <c r="J261" s="172"/>
    </row>
    <row r="262" spans="1:10">
      <c r="A262" s="275">
        <v>254</v>
      </c>
      <c r="B262" s="170" t="s">
        <v>1547</v>
      </c>
      <c r="C262" s="170">
        <v>63200183</v>
      </c>
      <c r="D262" s="172">
        <v>10</v>
      </c>
      <c r="E262" s="170" t="s">
        <v>1476</v>
      </c>
      <c r="F262" s="221"/>
      <c r="G262" s="172"/>
      <c r="H262" s="172"/>
      <c r="I262" s="172"/>
      <c r="J262" s="172"/>
    </row>
    <row r="263" spans="1:10">
      <c r="A263" s="275">
        <v>255</v>
      </c>
      <c r="B263" s="170" t="s">
        <v>1608</v>
      </c>
      <c r="C263" s="170">
        <v>63200202</v>
      </c>
      <c r="D263" s="172">
        <v>10</v>
      </c>
      <c r="E263" s="170" t="s">
        <v>1476</v>
      </c>
      <c r="F263" s="221"/>
      <c r="G263" s="172"/>
      <c r="H263" s="172"/>
      <c r="I263" s="172"/>
      <c r="J263" s="172"/>
    </row>
    <row r="264" spans="1:10">
      <c r="A264" s="275">
        <v>256</v>
      </c>
      <c r="B264" s="170" t="s">
        <v>1600</v>
      </c>
      <c r="C264" s="170">
        <v>64200293</v>
      </c>
      <c r="D264" s="172">
        <v>5</v>
      </c>
      <c r="E264" s="170" t="s">
        <v>1476</v>
      </c>
      <c r="F264" s="221"/>
      <c r="G264" s="172"/>
      <c r="H264" s="172"/>
      <c r="I264" s="172"/>
      <c r="J264" s="172"/>
    </row>
    <row r="265" spans="1:10">
      <c r="A265" s="275">
        <v>257</v>
      </c>
      <c r="B265" s="170" t="s">
        <v>982</v>
      </c>
      <c r="C265" s="170">
        <v>64200143</v>
      </c>
      <c r="D265" s="172">
        <v>5</v>
      </c>
      <c r="E265" s="170" t="s">
        <v>1476</v>
      </c>
      <c r="F265" s="221"/>
      <c r="G265" s="172"/>
      <c r="H265" s="172"/>
      <c r="I265" s="172"/>
      <c r="J265" s="172"/>
    </row>
    <row r="266" spans="1:10">
      <c r="A266" s="275">
        <v>258</v>
      </c>
      <c r="B266" s="170" t="s">
        <v>1609</v>
      </c>
      <c r="C266" s="170">
        <v>80400124</v>
      </c>
      <c r="D266" s="172">
        <v>5</v>
      </c>
      <c r="E266" s="170" t="s">
        <v>1476</v>
      </c>
      <c r="F266" s="221"/>
      <c r="G266" s="172"/>
      <c r="H266" s="172"/>
      <c r="I266" s="172"/>
      <c r="J266" s="172"/>
    </row>
    <row r="267" spans="1:10">
      <c r="A267" s="275">
        <v>259</v>
      </c>
      <c r="B267" s="170" t="s">
        <v>1600</v>
      </c>
      <c r="C267" s="170">
        <v>64200294</v>
      </c>
      <c r="D267" s="172">
        <v>2</v>
      </c>
      <c r="E267" s="170" t="s">
        <v>1476</v>
      </c>
      <c r="F267" s="221"/>
      <c r="G267" s="172"/>
      <c r="H267" s="172"/>
      <c r="I267" s="172"/>
      <c r="J267" s="172"/>
    </row>
    <row r="268" spans="1:10">
      <c r="A268" s="275">
        <v>260</v>
      </c>
      <c r="B268" s="170" t="s">
        <v>1600</v>
      </c>
      <c r="C268" s="170">
        <v>64200295</v>
      </c>
      <c r="D268" s="172">
        <v>5</v>
      </c>
      <c r="E268" s="170" t="s">
        <v>1476</v>
      </c>
      <c r="F268" s="221"/>
      <c r="G268" s="172"/>
      <c r="H268" s="172"/>
      <c r="I268" s="172"/>
      <c r="J268" s="172"/>
    </row>
    <row r="269" spans="1:10">
      <c r="A269" s="275">
        <v>261</v>
      </c>
      <c r="B269" s="170" t="s">
        <v>1610</v>
      </c>
      <c r="C269" s="170">
        <v>64200118</v>
      </c>
      <c r="D269" s="172">
        <v>5</v>
      </c>
      <c r="E269" s="170" t="s">
        <v>1476</v>
      </c>
      <c r="F269" s="221"/>
      <c r="G269" s="172"/>
      <c r="H269" s="172"/>
      <c r="I269" s="172"/>
      <c r="J269" s="172"/>
    </row>
    <row r="270" spans="1:10">
      <c r="A270" s="275">
        <v>262</v>
      </c>
      <c r="B270" s="170" t="s">
        <v>1611</v>
      </c>
      <c r="C270" s="170">
        <v>63500108</v>
      </c>
      <c r="D270" s="172">
        <v>10</v>
      </c>
      <c r="E270" s="170" t="s">
        <v>1476</v>
      </c>
      <c r="F270" s="221"/>
      <c r="G270" s="172"/>
      <c r="H270" s="172"/>
      <c r="I270" s="172"/>
      <c r="J270" s="172"/>
    </row>
    <row r="271" spans="1:10">
      <c r="A271" s="275">
        <v>263</v>
      </c>
      <c r="B271" s="170" t="s">
        <v>1612</v>
      </c>
      <c r="C271" s="170">
        <v>63500109</v>
      </c>
      <c r="D271" s="172">
        <v>10</v>
      </c>
      <c r="E271" s="170" t="s">
        <v>1476</v>
      </c>
      <c r="F271" s="221"/>
      <c r="G271" s="172"/>
      <c r="H271" s="172"/>
      <c r="I271" s="172"/>
      <c r="J271" s="172"/>
    </row>
    <row r="272" spans="1:10">
      <c r="A272" s="275">
        <v>264</v>
      </c>
      <c r="B272" s="170" t="s">
        <v>1613</v>
      </c>
      <c r="C272" s="170">
        <v>63300108</v>
      </c>
      <c r="D272" s="172">
        <v>10</v>
      </c>
      <c r="E272" s="170" t="s">
        <v>1476</v>
      </c>
      <c r="F272" s="221"/>
      <c r="G272" s="172"/>
      <c r="H272" s="172"/>
      <c r="I272" s="172"/>
      <c r="J272" s="172"/>
    </row>
    <row r="273" spans="1:10">
      <c r="A273" s="275">
        <v>265</v>
      </c>
      <c r="B273" s="170" t="s">
        <v>2361</v>
      </c>
      <c r="C273" s="170">
        <v>63300117</v>
      </c>
      <c r="D273" s="172">
        <v>0</v>
      </c>
      <c r="E273" s="170" t="s">
        <v>1476</v>
      </c>
      <c r="F273" s="221"/>
      <c r="G273" s="172"/>
      <c r="H273" s="172"/>
      <c r="I273" s="172"/>
      <c r="J273" s="172"/>
    </row>
    <row r="274" spans="1:10">
      <c r="A274" s="275">
        <v>266</v>
      </c>
      <c r="B274" s="170" t="s">
        <v>2362</v>
      </c>
      <c r="C274" s="170">
        <v>63300118</v>
      </c>
      <c r="D274" s="172">
        <v>0</v>
      </c>
      <c r="E274" s="170" t="s">
        <v>1476</v>
      </c>
      <c r="F274" s="221"/>
      <c r="G274" s="172"/>
      <c r="H274" s="172"/>
      <c r="I274" s="172"/>
      <c r="J274" s="172"/>
    </row>
    <row r="275" spans="1:10">
      <c r="A275" s="275">
        <v>267</v>
      </c>
      <c r="B275" s="170" t="s">
        <v>1614</v>
      </c>
      <c r="C275" s="170">
        <v>63300112</v>
      </c>
      <c r="D275" s="172">
        <v>10</v>
      </c>
      <c r="E275" s="170" t="s">
        <v>1476</v>
      </c>
      <c r="F275" s="221"/>
      <c r="G275" s="172"/>
      <c r="H275" s="172"/>
      <c r="I275" s="172"/>
      <c r="J275" s="172"/>
    </row>
    <row r="276" spans="1:10">
      <c r="A276" s="275">
        <v>268</v>
      </c>
      <c r="B276" s="170" t="s">
        <v>1615</v>
      </c>
      <c r="C276" s="170">
        <v>63300100</v>
      </c>
      <c r="D276" s="172">
        <v>15</v>
      </c>
      <c r="E276" s="170" t="s">
        <v>1476</v>
      </c>
      <c r="F276" s="221"/>
      <c r="G276" s="172"/>
      <c r="H276" s="172"/>
      <c r="I276" s="172"/>
      <c r="J276" s="172"/>
    </row>
    <row r="277" spans="1:10">
      <c r="A277" s="275">
        <v>269</v>
      </c>
      <c r="B277" s="170" t="s">
        <v>1615</v>
      </c>
      <c r="C277" s="170">
        <v>63300101</v>
      </c>
      <c r="D277" s="172">
        <v>10</v>
      </c>
      <c r="E277" s="170" t="s">
        <v>1476</v>
      </c>
      <c r="F277" s="170" t="s">
        <v>2347</v>
      </c>
      <c r="G277" s="172"/>
      <c r="H277" s="172"/>
      <c r="I277" s="172"/>
      <c r="J277" s="172"/>
    </row>
    <row r="278" spans="1:10">
      <c r="A278" s="275">
        <v>270</v>
      </c>
      <c r="B278" s="170" t="s">
        <v>1616</v>
      </c>
      <c r="C278" s="170">
        <v>63300107</v>
      </c>
      <c r="D278" s="172">
        <v>5</v>
      </c>
      <c r="E278" s="170" t="s">
        <v>1476</v>
      </c>
      <c r="F278" s="221"/>
      <c r="G278" s="172"/>
      <c r="H278" s="172"/>
      <c r="I278" s="172"/>
      <c r="J278" s="172"/>
    </row>
    <row r="279" spans="1:10">
      <c r="A279" s="275">
        <v>271</v>
      </c>
      <c r="B279" s="170" t="s">
        <v>1616</v>
      </c>
      <c r="C279" s="170">
        <v>63300120</v>
      </c>
      <c r="D279" s="172">
        <v>5</v>
      </c>
      <c r="E279" s="170" t="s">
        <v>1476</v>
      </c>
      <c r="F279" s="221"/>
      <c r="G279" s="172"/>
      <c r="H279" s="172"/>
      <c r="I279" s="172"/>
      <c r="J279" s="172"/>
    </row>
    <row r="280" spans="1:10">
      <c r="A280" s="275">
        <v>272</v>
      </c>
      <c r="B280" s="170" t="s">
        <v>1617</v>
      </c>
      <c r="C280" s="170">
        <v>63300114</v>
      </c>
      <c r="D280" s="172">
        <v>5</v>
      </c>
      <c r="E280" s="170" t="s">
        <v>1476</v>
      </c>
      <c r="F280" s="221"/>
      <c r="G280" s="172"/>
      <c r="H280" s="172"/>
      <c r="I280" s="172"/>
      <c r="J280" s="172"/>
    </row>
    <row r="281" spans="1:10">
      <c r="A281" s="275">
        <v>273</v>
      </c>
      <c r="B281" s="170" t="s">
        <v>1615</v>
      </c>
      <c r="C281" s="170">
        <v>63300103</v>
      </c>
      <c r="D281" s="172">
        <v>0</v>
      </c>
      <c r="E281" s="170" t="s">
        <v>1476</v>
      </c>
      <c r="F281" s="221"/>
      <c r="G281" s="172"/>
      <c r="H281" s="172"/>
      <c r="I281" s="172"/>
      <c r="J281" s="172"/>
    </row>
    <row r="282" spans="1:10">
      <c r="A282" s="275">
        <v>274</v>
      </c>
      <c r="B282" s="170" t="s">
        <v>1615</v>
      </c>
      <c r="C282" s="170">
        <v>63300104</v>
      </c>
      <c r="D282" s="172">
        <v>0</v>
      </c>
      <c r="E282" s="170" t="s">
        <v>1476</v>
      </c>
      <c r="F282" s="221"/>
      <c r="G282" s="172"/>
      <c r="H282" s="172"/>
      <c r="I282" s="172"/>
      <c r="J282" s="172"/>
    </row>
    <row r="283" spans="1:10">
      <c r="A283" s="275">
        <v>275</v>
      </c>
      <c r="B283" s="170" t="s">
        <v>1557</v>
      </c>
      <c r="C283" s="170">
        <v>63300121</v>
      </c>
      <c r="D283" s="172">
        <v>5</v>
      </c>
      <c r="E283" s="170" t="s">
        <v>1476</v>
      </c>
      <c r="F283" s="221"/>
      <c r="G283" s="172"/>
      <c r="H283" s="172"/>
      <c r="I283" s="172"/>
      <c r="J283" s="172"/>
    </row>
    <row r="284" spans="1:10">
      <c r="A284" s="275">
        <v>276</v>
      </c>
      <c r="B284" s="170" t="s">
        <v>1618</v>
      </c>
      <c r="C284" s="170">
        <v>63300115</v>
      </c>
      <c r="D284" s="172">
        <v>5</v>
      </c>
      <c r="E284" s="170" t="s">
        <v>1476</v>
      </c>
      <c r="F284" s="221"/>
      <c r="G284" s="172"/>
      <c r="H284" s="172"/>
      <c r="I284" s="172"/>
      <c r="J284" s="172"/>
    </row>
    <row r="285" spans="1:10">
      <c r="A285" s="275">
        <v>277</v>
      </c>
      <c r="B285" s="170" t="s">
        <v>1617</v>
      </c>
      <c r="C285" s="170">
        <v>63300113</v>
      </c>
      <c r="D285" s="172">
        <v>10</v>
      </c>
      <c r="E285" s="170" t="s">
        <v>1476</v>
      </c>
      <c r="F285" s="170" t="s">
        <v>2327</v>
      </c>
      <c r="G285" s="172"/>
      <c r="H285" s="172"/>
      <c r="I285" s="172"/>
      <c r="J285" s="172"/>
    </row>
    <row r="286" spans="1:10">
      <c r="A286" s="275">
        <v>278</v>
      </c>
      <c r="B286" s="170" t="s">
        <v>1557</v>
      </c>
      <c r="C286" s="170">
        <v>63300126</v>
      </c>
      <c r="D286" s="172">
        <v>2</v>
      </c>
      <c r="E286" s="170" t="s">
        <v>1476</v>
      </c>
      <c r="F286" s="221"/>
      <c r="G286" s="172"/>
      <c r="H286" s="172"/>
      <c r="I286" s="172"/>
      <c r="J286" s="172"/>
    </row>
    <row r="287" spans="1:10">
      <c r="A287" s="275">
        <v>279</v>
      </c>
      <c r="B287" s="170" t="s">
        <v>1557</v>
      </c>
      <c r="C287" s="170">
        <v>63300105</v>
      </c>
      <c r="D287" s="172">
        <v>2</v>
      </c>
      <c r="E287" s="170" t="s">
        <v>1476</v>
      </c>
      <c r="F287" s="221"/>
      <c r="G287" s="172"/>
      <c r="H287" s="172"/>
      <c r="I287" s="172"/>
      <c r="J287" s="172"/>
    </row>
    <row r="288" spans="1:10">
      <c r="A288" s="275">
        <v>280</v>
      </c>
      <c r="B288" s="170" t="s">
        <v>1557</v>
      </c>
      <c r="C288" s="170">
        <v>63300116</v>
      </c>
      <c r="D288" s="172">
        <v>2</v>
      </c>
      <c r="E288" s="170" t="s">
        <v>1476</v>
      </c>
      <c r="F288" s="221"/>
      <c r="G288" s="172"/>
      <c r="H288" s="172"/>
      <c r="I288" s="172"/>
      <c r="J288" s="172"/>
    </row>
    <row r="289" spans="1:10">
      <c r="A289" s="275">
        <v>281</v>
      </c>
      <c r="B289" s="170" t="s">
        <v>1619</v>
      </c>
      <c r="C289" s="170">
        <v>63300292</v>
      </c>
      <c r="D289" s="172">
        <v>2</v>
      </c>
      <c r="E289" s="170" t="s">
        <v>1476</v>
      </c>
      <c r="F289" s="221"/>
      <c r="G289" s="172"/>
      <c r="H289" s="172"/>
      <c r="I289" s="172"/>
      <c r="J289" s="172"/>
    </row>
    <row r="290" spans="1:10">
      <c r="A290" s="275">
        <v>282</v>
      </c>
      <c r="B290" s="170" t="s">
        <v>1620</v>
      </c>
      <c r="C290" s="170">
        <v>63300291</v>
      </c>
      <c r="D290" s="172">
        <v>4</v>
      </c>
      <c r="E290" s="170" t="s">
        <v>1476</v>
      </c>
      <c r="F290" s="221"/>
      <c r="G290" s="172"/>
      <c r="H290" s="172"/>
      <c r="I290" s="172"/>
      <c r="J290" s="172"/>
    </row>
    <row r="291" spans="1:10">
      <c r="A291" s="275">
        <v>283</v>
      </c>
      <c r="B291" s="170" t="s">
        <v>1621</v>
      </c>
      <c r="C291" s="170">
        <v>63300290</v>
      </c>
      <c r="D291" s="172">
        <v>2</v>
      </c>
      <c r="E291" s="170" t="s">
        <v>1476</v>
      </c>
      <c r="F291" s="221"/>
      <c r="G291" s="172"/>
      <c r="H291" s="172"/>
      <c r="I291" s="172"/>
      <c r="J291" s="172"/>
    </row>
    <row r="292" spans="1:10">
      <c r="A292" s="275">
        <v>284</v>
      </c>
      <c r="B292" s="170" t="s">
        <v>1622</v>
      </c>
      <c r="C292" s="170">
        <v>63300234</v>
      </c>
      <c r="D292" s="172">
        <v>2</v>
      </c>
      <c r="E292" s="170" t="s">
        <v>1476</v>
      </c>
      <c r="F292" s="221"/>
      <c r="G292" s="172"/>
      <c r="H292" s="172"/>
      <c r="I292" s="172"/>
      <c r="J292" s="172"/>
    </row>
    <row r="293" spans="1:10">
      <c r="A293" s="275">
        <v>285</v>
      </c>
      <c r="B293" s="170" t="s">
        <v>1487</v>
      </c>
      <c r="C293" s="170">
        <v>80801085</v>
      </c>
      <c r="D293" s="172">
        <v>0</v>
      </c>
      <c r="E293" s="170" t="s">
        <v>1476</v>
      </c>
      <c r="F293" s="221"/>
      <c r="G293" s="172"/>
      <c r="H293" s="172"/>
      <c r="I293" s="172"/>
      <c r="J293" s="172"/>
    </row>
    <row r="294" spans="1:10">
      <c r="A294" s="275">
        <v>286</v>
      </c>
      <c r="B294" s="114" t="s">
        <v>1623</v>
      </c>
      <c r="C294" s="170">
        <v>80801084</v>
      </c>
      <c r="D294" s="172">
        <v>10</v>
      </c>
      <c r="E294" s="170" t="s">
        <v>1476</v>
      </c>
      <c r="F294" s="221"/>
      <c r="G294" s="172"/>
      <c r="H294" s="172"/>
      <c r="I294" s="172"/>
      <c r="J294" s="172"/>
    </row>
    <row r="295" spans="1:10">
      <c r="A295" s="275">
        <v>287</v>
      </c>
      <c r="B295" s="114" t="s">
        <v>1624</v>
      </c>
      <c r="C295" s="170">
        <v>64000101</v>
      </c>
      <c r="D295" s="172">
        <v>10</v>
      </c>
      <c r="E295" s="170" t="s">
        <v>1476</v>
      </c>
      <c r="F295" s="170" t="s">
        <v>2320</v>
      </c>
      <c r="G295" s="172"/>
      <c r="H295" s="172"/>
      <c r="I295" s="172"/>
      <c r="J295" s="172"/>
    </row>
    <row r="296" spans="1:10">
      <c r="A296" s="275">
        <v>288</v>
      </c>
      <c r="B296" s="114" t="s">
        <v>1625</v>
      </c>
      <c r="C296" s="170">
        <v>64000113</v>
      </c>
      <c r="D296" s="172">
        <v>5</v>
      </c>
      <c r="E296" s="170" t="s">
        <v>1476</v>
      </c>
      <c r="F296" s="221"/>
      <c r="G296" s="172"/>
      <c r="H296" s="172"/>
      <c r="I296" s="172"/>
      <c r="J296" s="172"/>
    </row>
    <row r="297" spans="1:10">
      <c r="A297" s="275">
        <v>289</v>
      </c>
      <c r="B297" s="114" t="s">
        <v>1626</v>
      </c>
      <c r="C297" s="278">
        <v>63500259</v>
      </c>
      <c r="D297" s="172">
        <v>2</v>
      </c>
      <c r="E297" s="170" t="s">
        <v>1476</v>
      </c>
      <c r="F297" s="221"/>
      <c r="G297" s="172"/>
      <c r="H297" s="172"/>
      <c r="I297" s="172"/>
      <c r="J297" s="172"/>
    </row>
    <row r="298" spans="1:10">
      <c r="A298" s="275">
        <v>290</v>
      </c>
      <c r="B298" s="114" t="s">
        <v>1627</v>
      </c>
      <c r="C298" s="170">
        <v>63500260</v>
      </c>
      <c r="D298" s="172">
        <v>40</v>
      </c>
      <c r="E298" s="170" t="s">
        <v>1476</v>
      </c>
      <c r="F298" s="221"/>
      <c r="G298" s="172"/>
      <c r="H298" s="172"/>
      <c r="I298" s="172"/>
      <c r="J298" s="172"/>
    </row>
    <row r="299" spans="1:10">
      <c r="A299" s="275">
        <v>291</v>
      </c>
      <c r="B299" s="114" t="s">
        <v>1628</v>
      </c>
      <c r="C299" s="170">
        <v>63500261</v>
      </c>
      <c r="D299" s="172">
        <v>40</v>
      </c>
      <c r="E299" s="170" t="s">
        <v>1476</v>
      </c>
      <c r="F299" s="221"/>
      <c r="G299" s="172"/>
      <c r="H299" s="172"/>
      <c r="I299" s="172"/>
      <c r="J299" s="172"/>
    </row>
    <row r="300" spans="1:10">
      <c r="A300" s="275">
        <v>292</v>
      </c>
      <c r="B300" s="114" t="s">
        <v>1629</v>
      </c>
      <c r="C300" s="170">
        <v>63500300</v>
      </c>
      <c r="D300" s="172">
        <v>2</v>
      </c>
      <c r="E300" s="170" t="s">
        <v>1476</v>
      </c>
      <c r="F300" s="221"/>
      <c r="G300" s="172"/>
      <c r="H300" s="172"/>
      <c r="I300" s="172"/>
      <c r="J300" s="172"/>
    </row>
    <row r="301" spans="1:10">
      <c r="A301" s="275">
        <v>293</v>
      </c>
      <c r="B301" s="114" t="s">
        <v>1630</v>
      </c>
      <c r="C301" s="170">
        <v>63500301</v>
      </c>
      <c r="D301" s="172">
        <v>20</v>
      </c>
      <c r="E301" s="170" t="s">
        <v>1476</v>
      </c>
      <c r="F301" s="221"/>
      <c r="G301" s="172"/>
      <c r="H301" s="172"/>
      <c r="I301" s="172"/>
      <c r="J301" s="172"/>
    </row>
    <row r="302" spans="1:10">
      <c r="A302" s="275">
        <v>294</v>
      </c>
      <c r="B302" s="114" t="s">
        <v>1631</v>
      </c>
      <c r="C302" s="170">
        <v>63500304</v>
      </c>
      <c r="D302" s="172">
        <v>10</v>
      </c>
      <c r="E302" s="170" t="s">
        <v>1476</v>
      </c>
      <c r="F302" s="221"/>
      <c r="G302" s="172"/>
      <c r="H302" s="172"/>
      <c r="I302" s="172"/>
      <c r="J302" s="172"/>
    </row>
    <row r="303" spans="1:10">
      <c r="A303" s="275">
        <v>295</v>
      </c>
      <c r="B303" s="114" t="s">
        <v>1632</v>
      </c>
      <c r="C303" s="170">
        <v>63500214</v>
      </c>
      <c r="D303" s="172">
        <v>2</v>
      </c>
      <c r="E303" s="170" t="s">
        <v>1476</v>
      </c>
      <c r="F303" s="221"/>
      <c r="G303" s="172"/>
      <c r="H303" s="172"/>
      <c r="I303" s="172"/>
      <c r="J303" s="172"/>
    </row>
    <row r="304" spans="1:10">
      <c r="A304" s="275">
        <v>296</v>
      </c>
      <c r="B304" s="114" t="s">
        <v>1633</v>
      </c>
      <c r="C304" s="170">
        <v>63500215</v>
      </c>
      <c r="D304" s="172">
        <v>20</v>
      </c>
      <c r="E304" s="170" t="s">
        <v>1476</v>
      </c>
      <c r="F304" s="221"/>
      <c r="G304" s="172"/>
      <c r="H304" s="172"/>
      <c r="I304" s="172"/>
      <c r="J304" s="172"/>
    </row>
    <row r="305" spans="1:10">
      <c r="A305" s="275">
        <v>297</v>
      </c>
      <c r="B305" s="114" t="s">
        <v>1634</v>
      </c>
      <c r="C305" s="170">
        <v>63500216</v>
      </c>
      <c r="D305" s="172">
        <v>10</v>
      </c>
      <c r="E305" s="170" t="s">
        <v>1476</v>
      </c>
      <c r="F305" s="221"/>
      <c r="G305" s="172"/>
      <c r="H305" s="172"/>
      <c r="I305" s="172"/>
      <c r="J305" s="172"/>
    </row>
    <row r="306" spans="1:10">
      <c r="A306" s="275">
        <v>298</v>
      </c>
      <c r="B306" s="114" t="s">
        <v>1635</v>
      </c>
      <c r="C306" s="170">
        <v>63500307</v>
      </c>
      <c r="D306" s="172">
        <v>2</v>
      </c>
      <c r="E306" s="170" t="s">
        <v>1476</v>
      </c>
      <c r="F306" s="221"/>
      <c r="G306" s="172"/>
      <c r="H306" s="172"/>
      <c r="I306" s="172"/>
      <c r="J306" s="172"/>
    </row>
    <row r="307" spans="1:10">
      <c r="A307" s="275">
        <v>299</v>
      </c>
      <c r="B307" s="114" t="s">
        <v>1636</v>
      </c>
      <c r="C307" s="170">
        <v>63500302</v>
      </c>
      <c r="D307" s="172">
        <v>38</v>
      </c>
      <c r="E307" s="170" t="s">
        <v>1476</v>
      </c>
      <c r="F307" s="221"/>
      <c r="G307" s="172"/>
      <c r="H307" s="172"/>
      <c r="I307" s="172"/>
      <c r="J307" s="172"/>
    </row>
    <row r="308" spans="1:10">
      <c r="A308" s="275">
        <v>300</v>
      </c>
      <c r="B308" s="114" t="s">
        <v>1637</v>
      </c>
      <c r="C308" s="170">
        <v>63500303</v>
      </c>
      <c r="D308" s="172">
        <v>38</v>
      </c>
      <c r="E308" s="170" t="s">
        <v>1476</v>
      </c>
      <c r="F308" s="221"/>
      <c r="G308" s="172"/>
      <c r="H308" s="172"/>
      <c r="I308" s="172"/>
      <c r="J308" s="172"/>
    </row>
    <row r="309" spans="1:10">
      <c r="A309" s="275">
        <v>301</v>
      </c>
      <c r="B309" s="170" t="s">
        <v>1638</v>
      </c>
      <c r="C309" s="170">
        <v>64000114</v>
      </c>
      <c r="D309" s="172">
        <v>40</v>
      </c>
      <c r="E309" s="170" t="s">
        <v>1476</v>
      </c>
      <c r="F309" s="221"/>
      <c r="G309" s="172"/>
      <c r="H309" s="172"/>
      <c r="I309" s="172"/>
      <c r="J309" s="172"/>
    </row>
    <row r="310" spans="1:10">
      <c r="A310" s="275">
        <v>302</v>
      </c>
      <c r="B310" s="170" t="s">
        <v>1638</v>
      </c>
      <c r="C310" s="170">
        <v>64000108</v>
      </c>
      <c r="D310" s="172">
        <v>40</v>
      </c>
      <c r="E310" s="170" t="s">
        <v>1476</v>
      </c>
      <c r="F310" s="221"/>
      <c r="G310" s="172"/>
      <c r="H310" s="172"/>
      <c r="I310" s="172"/>
      <c r="J310" s="172"/>
    </row>
    <row r="311" spans="1:10">
      <c r="A311" s="275">
        <v>303</v>
      </c>
      <c r="B311" s="170" t="s">
        <v>1639</v>
      </c>
      <c r="C311" s="170">
        <v>64000102</v>
      </c>
      <c r="D311" s="172">
        <v>10</v>
      </c>
      <c r="E311" s="170" t="s">
        <v>1476</v>
      </c>
      <c r="F311" s="221"/>
      <c r="G311" s="172"/>
      <c r="H311" s="172"/>
      <c r="I311" s="172"/>
      <c r="J311" s="172"/>
    </row>
    <row r="312" spans="1:10">
      <c r="A312" s="275">
        <v>304</v>
      </c>
      <c r="B312" s="170" t="s">
        <v>1640</v>
      </c>
      <c r="C312" s="278">
        <v>63400136</v>
      </c>
      <c r="D312" s="172">
        <v>80</v>
      </c>
      <c r="E312" s="170" t="s">
        <v>1476</v>
      </c>
      <c r="F312" s="221"/>
      <c r="G312" s="172"/>
      <c r="H312" s="172"/>
      <c r="I312" s="172"/>
      <c r="J312" s="172"/>
    </row>
    <row r="313" spans="1:10">
      <c r="A313" s="275">
        <v>305</v>
      </c>
      <c r="B313" s="170" t="s">
        <v>924</v>
      </c>
      <c r="C313" s="278">
        <v>63400124</v>
      </c>
      <c r="D313" s="172">
        <v>80</v>
      </c>
      <c r="E313" s="170" t="s">
        <v>1476</v>
      </c>
      <c r="F313" s="221"/>
      <c r="G313" s="172"/>
      <c r="H313" s="172"/>
      <c r="I313" s="172"/>
      <c r="J313" s="172"/>
    </row>
    <row r="314" spans="1:10">
      <c r="A314" s="275">
        <v>306</v>
      </c>
      <c r="B314" s="170" t="s">
        <v>1521</v>
      </c>
      <c r="C314" s="278">
        <v>63400138</v>
      </c>
      <c r="D314" s="172">
        <v>60</v>
      </c>
      <c r="E314" s="170" t="s">
        <v>1476</v>
      </c>
      <c r="F314" s="221"/>
      <c r="G314" s="172"/>
      <c r="H314" s="172"/>
      <c r="I314" s="172"/>
      <c r="J314" s="172"/>
    </row>
    <row r="315" spans="1:10">
      <c r="A315" s="275">
        <v>307</v>
      </c>
      <c r="B315" s="170" t="s">
        <v>1521</v>
      </c>
      <c r="C315" s="278">
        <v>63400139</v>
      </c>
      <c r="D315" s="172">
        <v>20</v>
      </c>
      <c r="E315" s="170" t="s">
        <v>1476</v>
      </c>
      <c r="F315" s="221"/>
      <c r="G315" s="172"/>
      <c r="H315" s="172"/>
      <c r="I315" s="172"/>
      <c r="J315" s="172"/>
    </row>
    <row r="316" spans="1:10">
      <c r="A316" s="275">
        <v>308</v>
      </c>
      <c r="B316" s="170" t="s">
        <v>1521</v>
      </c>
      <c r="C316" s="278">
        <v>63400140</v>
      </c>
      <c r="D316" s="172">
        <v>20</v>
      </c>
      <c r="E316" s="170" t="s">
        <v>1476</v>
      </c>
      <c r="F316" s="221"/>
      <c r="G316" s="172"/>
      <c r="H316" s="172"/>
      <c r="I316" s="172"/>
      <c r="J316" s="172"/>
    </row>
    <row r="317" spans="1:10">
      <c r="A317" s="275">
        <v>309</v>
      </c>
      <c r="B317" s="170" t="s">
        <v>1573</v>
      </c>
      <c r="C317" s="278">
        <v>65100185</v>
      </c>
      <c r="D317" s="172">
        <v>3</v>
      </c>
      <c r="E317" s="170" t="s">
        <v>1476</v>
      </c>
      <c r="F317" s="221"/>
      <c r="G317" s="172"/>
      <c r="H317" s="172"/>
      <c r="I317" s="172"/>
      <c r="J317" s="172"/>
    </row>
    <row r="318" spans="1:10">
      <c r="A318" s="275">
        <v>310</v>
      </c>
      <c r="B318" s="170" t="s">
        <v>1641</v>
      </c>
      <c r="C318" s="278">
        <v>88169108</v>
      </c>
      <c r="D318" s="172">
        <v>10</v>
      </c>
      <c r="E318" s="170" t="s">
        <v>1476</v>
      </c>
      <c r="F318" s="221"/>
      <c r="G318" s="172"/>
      <c r="H318" s="172"/>
      <c r="I318" s="172"/>
      <c r="J318" s="172"/>
    </row>
    <row r="319" spans="1:10">
      <c r="A319" s="275">
        <v>311</v>
      </c>
      <c r="B319" s="170" t="s">
        <v>1521</v>
      </c>
      <c r="C319" s="278">
        <v>63400141</v>
      </c>
      <c r="D319" s="172">
        <v>10</v>
      </c>
      <c r="E319" s="170" t="s">
        <v>1476</v>
      </c>
      <c r="F319" s="221"/>
      <c r="G319" s="172"/>
      <c r="H319" s="172"/>
      <c r="I319" s="172"/>
      <c r="J319" s="172"/>
    </row>
    <row r="320" spans="1:10">
      <c r="A320" s="275">
        <v>312</v>
      </c>
      <c r="B320" s="170" t="s">
        <v>1642</v>
      </c>
      <c r="C320" s="278">
        <v>64200110</v>
      </c>
      <c r="D320" s="172">
        <v>5</v>
      </c>
      <c r="E320" s="170" t="s">
        <v>1476</v>
      </c>
      <c r="F320" s="221"/>
      <c r="G320" s="172"/>
      <c r="H320" s="172"/>
      <c r="I320" s="172"/>
      <c r="J320" s="172"/>
    </row>
    <row r="321" spans="1:10">
      <c r="A321" s="275">
        <v>313</v>
      </c>
      <c r="B321" s="170" t="s">
        <v>1025</v>
      </c>
      <c r="C321" s="278">
        <v>80300117</v>
      </c>
      <c r="D321" s="172">
        <v>5</v>
      </c>
      <c r="E321" s="170" t="s">
        <v>1476</v>
      </c>
      <c r="F321" s="221"/>
      <c r="G321" s="172"/>
      <c r="H321" s="172"/>
      <c r="I321" s="172"/>
      <c r="J321" s="172"/>
    </row>
    <row r="322" spans="1:10" ht="30">
      <c r="A322" s="275">
        <v>314</v>
      </c>
      <c r="B322" s="170" t="s">
        <v>1643</v>
      </c>
      <c r="C322" s="278">
        <v>80801096</v>
      </c>
      <c r="D322" s="172">
        <v>3</v>
      </c>
      <c r="E322" s="170" t="s">
        <v>1476</v>
      </c>
      <c r="F322" s="221"/>
      <c r="G322" s="172"/>
      <c r="H322" s="172"/>
      <c r="I322" s="172"/>
      <c r="J322" s="172"/>
    </row>
    <row r="323" spans="1:10">
      <c r="A323" s="275">
        <v>315</v>
      </c>
      <c r="B323" s="170" t="s">
        <v>1605</v>
      </c>
      <c r="C323" s="278">
        <v>64200127</v>
      </c>
      <c r="D323" s="172">
        <v>10</v>
      </c>
      <c r="E323" s="170" t="s">
        <v>1476</v>
      </c>
      <c r="F323" s="221"/>
      <c r="G323" s="172"/>
      <c r="H323" s="172"/>
      <c r="I323" s="172"/>
      <c r="J323" s="172"/>
    </row>
    <row r="324" spans="1:10">
      <c r="A324" s="275">
        <v>316</v>
      </c>
      <c r="B324" s="170" t="s">
        <v>1557</v>
      </c>
      <c r="C324" s="278">
        <v>63300119</v>
      </c>
      <c r="D324" s="172">
        <v>5</v>
      </c>
      <c r="E324" s="170" t="s">
        <v>1476</v>
      </c>
      <c r="F324" s="221"/>
      <c r="G324" s="172"/>
      <c r="H324" s="172"/>
      <c r="I324" s="172"/>
      <c r="J324" s="172"/>
    </row>
    <row r="325" spans="1:10">
      <c r="A325" s="275">
        <v>317</v>
      </c>
      <c r="B325" s="170" t="s">
        <v>2363</v>
      </c>
      <c r="C325" s="278">
        <v>63400358</v>
      </c>
      <c r="D325" s="172">
        <v>10</v>
      </c>
      <c r="E325" s="170" t="s">
        <v>1476</v>
      </c>
      <c r="F325" s="221"/>
      <c r="G325" s="172"/>
      <c r="H325" s="172"/>
      <c r="I325" s="172"/>
      <c r="J325" s="172"/>
    </row>
    <row r="326" spans="1:10">
      <c r="A326" s="275">
        <v>318</v>
      </c>
      <c r="B326" s="280" t="s">
        <v>2364</v>
      </c>
      <c r="C326" s="278">
        <v>63300231</v>
      </c>
      <c r="D326" s="172">
        <v>2</v>
      </c>
      <c r="E326" s="170" t="s">
        <v>1476</v>
      </c>
      <c r="F326" s="221"/>
      <c r="G326" s="172"/>
      <c r="H326" s="172"/>
      <c r="I326" s="172"/>
      <c r="J326" s="172"/>
    </row>
    <row r="327" spans="1:10" ht="18.75">
      <c r="A327" s="284" t="s">
        <v>1644</v>
      </c>
      <c r="B327" s="284"/>
      <c r="C327" s="284"/>
      <c r="D327" s="284"/>
      <c r="E327" s="284"/>
      <c r="F327" s="284"/>
      <c r="G327" s="284"/>
      <c r="H327" s="284"/>
      <c r="I327" s="284"/>
      <c r="J327" s="284"/>
    </row>
    <row r="328" spans="1:10" ht="30">
      <c r="A328" s="275">
        <v>319</v>
      </c>
      <c r="B328" s="170" t="s">
        <v>2365</v>
      </c>
      <c r="C328" s="167">
        <v>63300284</v>
      </c>
      <c r="D328" s="172">
        <v>0</v>
      </c>
      <c r="E328" s="170" t="s">
        <v>1476</v>
      </c>
      <c r="F328" s="221"/>
      <c r="G328" s="172"/>
      <c r="H328" s="172"/>
      <c r="I328" s="172"/>
      <c r="J328" s="172"/>
    </row>
    <row r="329" spans="1:10" ht="30">
      <c r="A329" s="275">
        <v>320</v>
      </c>
      <c r="B329" s="170" t="s">
        <v>2366</v>
      </c>
      <c r="C329" s="167">
        <v>63300362</v>
      </c>
      <c r="D329" s="172">
        <v>0</v>
      </c>
      <c r="E329" s="170" t="s">
        <v>1476</v>
      </c>
      <c r="F329" s="221"/>
      <c r="G329" s="172"/>
      <c r="H329" s="172"/>
      <c r="I329" s="172"/>
      <c r="J329" s="172"/>
    </row>
    <row r="330" spans="1:10">
      <c r="A330" s="275">
        <v>321</v>
      </c>
      <c r="B330" s="170" t="s">
        <v>1645</v>
      </c>
      <c r="C330" s="170" t="s">
        <v>1646</v>
      </c>
      <c r="D330" s="172">
        <v>690</v>
      </c>
      <c r="E330" s="170" t="s">
        <v>1476</v>
      </c>
      <c r="F330" s="221"/>
      <c r="G330" s="172"/>
      <c r="H330" s="172"/>
      <c r="I330" s="172"/>
      <c r="J330" s="172"/>
    </row>
    <row r="331" spans="1:10">
      <c r="A331" s="275">
        <v>322</v>
      </c>
      <c r="B331" s="170" t="s">
        <v>1647</v>
      </c>
      <c r="C331" s="167">
        <v>21538975</v>
      </c>
      <c r="D331" s="172">
        <v>690</v>
      </c>
      <c r="E331" s="170" t="s">
        <v>1476</v>
      </c>
      <c r="F331" s="221"/>
      <c r="G331" s="172"/>
      <c r="H331" s="172"/>
      <c r="I331" s="172"/>
      <c r="J331" s="172"/>
    </row>
    <row r="332" spans="1:10">
      <c r="A332" s="275">
        <v>323</v>
      </c>
      <c r="B332" s="170" t="s">
        <v>1648</v>
      </c>
      <c r="C332" s="167">
        <v>22296415</v>
      </c>
      <c r="D332" s="172">
        <v>690</v>
      </c>
      <c r="E332" s="170" t="s">
        <v>1476</v>
      </c>
      <c r="F332" s="221"/>
      <c r="G332" s="172"/>
      <c r="H332" s="172"/>
      <c r="I332" s="172"/>
      <c r="J332" s="172"/>
    </row>
    <row r="333" spans="1:10">
      <c r="A333" s="275">
        <v>324</v>
      </c>
      <c r="B333" s="170" t="s">
        <v>1649</v>
      </c>
      <c r="C333" s="167">
        <v>21377909</v>
      </c>
      <c r="D333" s="172">
        <v>400</v>
      </c>
      <c r="E333" s="170" t="s">
        <v>1476</v>
      </c>
      <c r="F333" s="221"/>
      <c r="G333" s="172"/>
      <c r="H333" s="172"/>
      <c r="I333" s="172"/>
      <c r="J333" s="172"/>
    </row>
    <row r="334" spans="1:10">
      <c r="A334" s="275">
        <v>325</v>
      </c>
      <c r="B334" s="170" t="s">
        <v>1650</v>
      </c>
      <c r="C334" s="167">
        <v>21913340</v>
      </c>
      <c r="D334" s="172">
        <v>3</v>
      </c>
      <c r="E334" s="170" t="s">
        <v>1476</v>
      </c>
      <c r="F334" s="221"/>
      <c r="G334" s="172"/>
      <c r="H334" s="172"/>
      <c r="I334" s="172"/>
      <c r="J334" s="172"/>
    </row>
    <row r="335" spans="1:10">
      <c r="A335" s="275">
        <v>326</v>
      </c>
      <c r="B335" s="170" t="s">
        <v>1517</v>
      </c>
      <c r="C335" s="167">
        <v>3827475</v>
      </c>
      <c r="D335" s="172">
        <v>1</v>
      </c>
      <c r="E335" s="170" t="s">
        <v>1476</v>
      </c>
      <c r="F335" s="221"/>
      <c r="G335" s="172"/>
      <c r="H335" s="172"/>
      <c r="I335" s="172"/>
      <c r="J335" s="172"/>
    </row>
    <row r="336" spans="1:10">
      <c r="A336" s="275">
        <v>327</v>
      </c>
      <c r="B336" s="170" t="s">
        <v>1651</v>
      </c>
      <c r="C336" s="167">
        <v>22463597</v>
      </c>
      <c r="D336" s="172">
        <v>3</v>
      </c>
      <c r="E336" s="170" t="s">
        <v>1476</v>
      </c>
      <c r="F336" s="221"/>
      <c r="G336" s="172"/>
      <c r="H336" s="172"/>
      <c r="I336" s="172"/>
      <c r="J336" s="172"/>
    </row>
    <row r="337" spans="1:10">
      <c r="A337" s="275">
        <v>328</v>
      </c>
      <c r="B337" s="170" t="s">
        <v>1652</v>
      </c>
      <c r="C337" s="167">
        <v>22251132</v>
      </c>
      <c r="D337" s="172">
        <v>1</v>
      </c>
      <c r="E337" s="170" t="s">
        <v>1476</v>
      </c>
      <c r="F337" s="221"/>
      <c r="G337" s="172"/>
      <c r="H337" s="172"/>
      <c r="I337" s="172"/>
      <c r="J337" s="172"/>
    </row>
    <row r="338" spans="1:10">
      <c r="A338" s="275">
        <v>329</v>
      </c>
      <c r="B338" s="170" t="s">
        <v>1652</v>
      </c>
      <c r="C338" s="167">
        <v>22251134</v>
      </c>
      <c r="D338" s="172">
        <v>1</v>
      </c>
      <c r="E338" s="170" t="s">
        <v>1476</v>
      </c>
      <c r="F338" s="221"/>
      <c r="G338" s="172"/>
      <c r="H338" s="172"/>
      <c r="I338" s="172"/>
      <c r="J338" s="172"/>
    </row>
    <row r="339" spans="1:10">
      <c r="A339" s="275">
        <v>330</v>
      </c>
      <c r="B339" s="170" t="s">
        <v>1653</v>
      </c>
      <c r="C339" s="167">
        <v>21785960</v>
      </c>
      <c r="D339" s="172">
        <v>20</v>
      </c>
      <c r="E339" s="170" t="s">
        <v>1476</v>
      </c>
      <c r="F339" s="221"/>
      <c r="G339" s="172"/>
      <c r="H339" s="172"/>
      <c r="I339" s="172"/>
      <c r="J339" s="172"/>
    </row>
    <row r="340" spans="1:10">
      <c r="A340" s="275">
        <v>331</v>
      </c>
      <c r="B340" s="170" t="s">
        <v>1653</v>
      </c>
      <c r="C340" s="167">
        <v>22236215</v>
      </c>
      <c r="D340" s="172">
        <v>0</v>
      </c>
      <c r="E340" s="170" t="s">
        <v>1476</v>
      </c>
      <c r="F340" s="221"/>
      <c r="G340" s="172"/>
      <c r="H340" s="172"/>
      <c r="I340" s="172"/>
      <c r="J340" s="172"/>
    </row>
    <row r="341" spans="1:10">
      <c r="A341" s="275">
        <v>332</v>
      </c>
      <c r="B341" s="170" t="s">
        <v>1654</v>
      </c>
      <c r="C341" s="167">
        <v>22296404</v>
      </c>
      <c r="D341" s="172">
        <v>1</v>
      </c>
      <c r="E341" s="170" t="s">
        <v>1476</v>
      </c>
      <c r="F341" s="221"/>
      <c r="G341" s="172"/>
      <c r="H341" s="172"/>
      <c r="I341" s="172"/>
      <c r="J341" s="172"/>
    </row>
    <row r="342" spans="1:10">
      <c r="A342" s="275">
        <v>333</v>
      </c>
      <c r="B342" s="170" t="s">
        <v>1654</v>
      </c>
      <c r="C342" s="167">
        <v>22812908</v>
      </c>
      <c r="D342" s="172">
        <v>1</v>
      </c>
      <c r="E342" s="170" t="s">
        <v>1476</v>
      </c>
      <c r="F342" s="221"/>
      <c r="G342" s="172"/>
      <c r="H342" s="172"/>
      <c r="I342" s="172"/>
      <c r="J342" s="172"/>
    </row>
    <row r="343" spans="1:10">
      <c r="A343" s="275">
        <v>334</v>
      </c>
      <c r="B343" s="170" t="s">
        <v>1655</v>
      </c>
      <c r="C343" s="167">
        <v>22590479</v>
      </c>
      <c r="D343" s="172">
        <v>1</v>
      </c>
      <c r="E343" s="170" t="s">
        <v>1476</v>
      </c>
      <c r="F343" s="221"/>
      <c r="G343" s="172"/>
      <c r="H343" s="172"/>
      <c r="I343" s="172"/>
      <c r="J343" s="172"/>
    </row>
    <row r="344" spans="1:10">
      <c r="A344" s="275">
        <v>335</v>
      </c>
      <c r="B344" s="170" t="s">
        <v>1655</v>
      </c>
      <c r="C344" s="167">
        <v>23099979</v>
      </c>
      <c r="D344" s="172">
        <v>1</v>
      </c>
      <c r="E344" s="170" t="s">
        <v>1476</v>
      </c>
      <c r="F344" s="221"/>
      <c r="G344" s="172"/>
      <c r="H344" s="172"/>
      <c r="I344" s="172"/>
      <c r="J344" s="172"/>
    </row>
    <row r="345" spans="1:10">
      <c r="A345" s="275">
        <v>336</v>
      </c>
      <c r="B345" s="170" t="s">
        <v>1656</v>
      </c>
      <c r="C345" s="167">
        <v>21735265</v>
      </c>
      <c r="D345" s="172">
        <v>2</v>
      </c>
      <c r="E345" s="170" t="s">
        <v>1476</v>
      </c>
      <c r="F345" s="221"/>
      <c r="G345" s="172"/>
      <c r="H345" s="172"/>
      <c r="I345" s="172"/>
      <c r="J345" s="172"/>
    </row>
    <row r="346" spans="1:10">
      <c r="A346" s="275">
        <v>337</v>
      </c>
      <c r="B346" s="170" t="s">
        <v>1657</v>
      </c>
      <c r="C346" s="167">
        <v>21746213</v>
      </c>
      <c r="D346" s="172">
        <v>4</v>
      </c>
      <c r="E346" s="170" t="s">
        <v>1476</v>
      </c>
      <c r="F346" s="221"/>
      <c r="G346" s="172"/>
      <c r="H346" s="172"/>
      <c r="I346" s="172"/>
      <c r="J346" s="172"/>
    </row>
    <row r="347" spans="1:10">
      <c r="A347" s="275">
        <v>338</v>
      </c>
      <c r="B347" s="170" t="s">
        <v>1658</v>
      </c>
      <c r="C347" s="167">
        <v>22707523</v>
      </c>
      <c r="D347" s="172">
        <v>30</v>
      </c>
      <c r="E347" s="170" t="s">
        <v>1476</v>
      </c>
      <c r="F347" s="221"/>
      <c r="G347" s="172"/>
      <c r="H347" s="172"/>
      <c r="I347" s="172"/>
      <c r="J347" s="172"/>
    </row>
    <row r="348" spans="1:10">
      <c r="A348" s="275">
        <v>339</v>
      </c>
      <c r="B348" s="170" t="s">
        <v>1659</v>
      </c>
      <c r="C348" s="167">
        <v>23309926</v>
      </c>
      <c r="D348" s="172">
        <v>4</v>
      </c>
      <c r="E348" s="170" t="s">
        <v>1476</v>
      </c>
      <c r="F348" s="221"/>
      <c r="G348" s="172"/>
      <c r="H348" s="172"/>
      <c r="I348" s="172"/>
      <c r="J348" s="172"/>
    </row>
    <row r="349" spans="1:10">
      <c r="A349" s="275">
        <v>340</v>
      </c>
      <c r="B349" s="170" t="s">
        <v>1660</v>
      </c>
      <c r="C349" s="167">
        <v>23287028</v>
      </c>
      <c r="D349" s="172">
        <v>2</v>
      </c>
      <c r="E349" s="170" t="s">
        <v>1476</v>
      </c>
      <c r="F349" s="221"/>
      <c r="G349" s="172"/>
      <c r="H349" s="172"/>
      <c r="I349" s="172"/>
      <c r="J349" s="172"/>
    </row>
    <row r="350" spans="1:10">
      <c r="A350" s="275">
        <v>341</v>
      </c>
      <c r="B350" s="170" t="s">
        <v>2367</v>
      </c>
      <c r="C350" s="167">
        <v>22572582</v>
      </c>
      <c r="D350" s="172">
        <v>0</v>
      </c>
      <c r="E350" s="170" t="s">
        <v>1476</v>
      </c>
      <c r="F350" s="221"/>
      <c r="G350" s="172"/>
      <c r="H350" s="172"/>
      <c r="I350" s="172"/>
      <c r="J350" s="172"/>
    </row>
    <row r="351" spans="1:10" ht="18.75">
      <c r="A351" s="283" t="s">
        <v>1661</v>
      </c>
      <c r="B351" s="283"/>
      <c r="C351" s="283"/>
      <c r="D351" s="283"/>
      <c r="E351" s="283"/>
      <c r="F351" s="283"/>
      <c r="G351" s="283"/>
      <c r="H351" s="283"/>
      <c r="I351" s="283"/>
      <c r="J351" s="283"/>
    </row>
    <row r="352" spans="1:10">
      <c r="A352" s="275">
        <v>342</v>
      </c>
      <c r="B352" s="170" t="s">
        <v>1662</v>
      </c>
      <c r="C352" s="167">
        <v>1000114014</v>
      </c>
      <c r="D352" s="172">
        <v>10</v>
      </c>
      <c r="E352" s="170" t="s">
        <v>1476</v>
      </c>
      <c r="F352" s="221"/>
      <c r="G352" s="172"/>
      <c r="H352" s="172"/>
      <c r="I352" s="172"/>
      <c r="J352" s="172"/>
    </row>
    <row r="353" spans="1:10">
      <c r="A353" s="275">
        <v>343</v>
      </c>
      <c r="B353" s="170" t="s">
        <v>1663</v>
      </c>
      <c r="C353" s="167">
        <v>1000114242</v>
      </c>
      <c r="D353" s="172">
        <v>2</v>
      </c>
      <c r="E353" s="170" t="s">
        <v>1476</v>
      </c>
      <c r="F353" s="221"/>
      <c r="G353" s="172"/>
      <c r="H353" s="172"/>
      <c r="I353" s="172"/>
      <c r="J353" s="172"/>
    </row>
    <row r="354" spans="1:10">
      <c r="A354" s="275">
        <v>344</v>
      </c>
      <c r="B354" s="170" t="s">
        <v>1664</v>
      </c>
      <c r="C354" s="167">
        <v>1000114243</v>
      </c>
      <c r="D354" s="172">
        <v>1</v>
      </c>
      <c r="E354" s="170" t="s">
        <v>1476</v>
      </c>
      <c r="F354" s="221"/>
      <c r="G354" s="172"/>
      <c r="H354" s="172"/>
      <c r="I354" s="172"/>
      <c r="J354" s="172"/>
    </row>
    <row r="355" spans="1:10">
      <c r="A355" s="275">
        <v>345</v>
      </c>
      <c r="B355" s="170" t="s">
        <v>1665</v>
      </c>
      <c r="C355" s="167">
        <v>1000114244</v>
      </c>
      <c r="D355" s="172">
        <v>3</v>
      </c>
      <c r="E355" s="170" t="s">
        <v>1476</v>
      </c>
      <c r="F355" s="221"/>
      <c r="G355" s="172"/>
      <c r="H355" s="172"/>
      <c r="I355" s="172"/>
      <c r="J355" s="172"/>
    </row>
    <row r="356" spans="1:10">
      <c r="A356" s="275">
        <v>346</v>
      </c>
      <c r="B356" s="170" t="s">
        <v>1611</v>
      </c>
      <c r="C356" s="167">
        <v>1000114079</v>
      </c>
      <c r="D356" s="172">
        <v>5</v>
      </c>
      <c r="E356" s="170" t="s">
        <v>1476</v>
      </c>
      <c r="F356" s="221"/>
      <c r="G356" s="172"/>
      <c r="H356" s="172"/>
      <c r="I356" s="172"/>
      <c r="J356" s="172"/>
    </row>
    <row r="357" spans="1:10">
      <c r="A357" s="275">
        <v>347</v>
      </c>
      <c r="B357" s="170" t="s">
        <v>1611</v>
      </c>
      <c r="C357" s="167">
        <v>1000114080</v>
      </c>
      <c r="D357" s="172">
        <v>20</v>
      </c>
      <c r="E357" s="170" t="s">
        <v>1476</v>
      </c>
      <c r="F357" s="221"/>
      <c r="G357" s="172"/>
      <c r="H357" s="172"/>
      <c r="I357" s="172"/>
      <c r="J357" s="172"/>
    </row>
    <row r="358" spans="1:10">
      <c r="A358" s="275">
        <v>348</v>
      </c>
      <c r="B358" s="170" t="s">
        <v>1611</v>
      </c>
      <c r="C358" s="167">
        <v>1000114081</v>
      </c>
      <c r="D358" s="172">
        <v>5</v>
      </c>
      <c r="E358" s="170" t="s">
        <v>1476</v>
      </c>
      <c r="F358" s="221"/>
      <c r="G358" s="172"/>
      <c r="H358" s="172"/>
      <c r="I358" s="172"/>
      <c r="J358" s="172"/>
    </row>
    <row r="359" spans="1:10">
      <c r="A359" s="275">
        <v>349</v>
      </c>
      <c r="B359" s="170" t="s">
        <v>1666</v>
      </c>
      <c r="C359" s="278">
        <v>1000114343</v>
      </c>
      <c r="D359" s="172">
        <v>10</v>
      </c>
      <c r="E359" s="170" t="s">
        <v>1476</v>
      </c>
      <c r="F359" s="221"/>
      <c r="G359" s="172"/>
      <c r="H359" s="172"/>
      <c r="I359" s="172"/>
      <c r="J359" s="172"/>
    </row>
    <row r="360" spans="1:10">
      <c r="A360" s="275">
        <v>350</v>
      </c>
      <c r="B360" s="170" t="s">
        <v>1591</v>
      </c>
      <c r="C360" s="170" t="s">
        <v>1667</v>
      </c>
      <c r="D360" s="172">
        <v>0</v>
      </c>
      <c r="E360" s="170" t="s">
        <v>1476</v>
      </c>
      <c r="F360" s="221"/>
      <c r="G360" s="172"/>
      <c r="H360" s="172"/>
      <c r="I360" s="172"/>
      <c r="J360" s="172"/>
    </row>
    <row r="361" spans="1:10">
      <c r="A361" s="275">
        <v>351</v>
      </c>
      <c r="B361" s="170" t="s">
        <v>1668</v>
      </c>
      <c r="C361" s="167">
        <v>1000115156</v>
      </c>
      <c r="D361" s="172">
        <v>30</v>
      </c>
      <c r="E361" s="170" t="s">
        <v>1476</v>
      </c>
      <c r="F361" s="221"/>
      <c r="G361" s="172"/>
      <c r="H361" s="172"/>
      <c r="I361" s="172"/>
      <c r="J361" s="172"/>
    </row>
    <row r="362" spans="1:10">
      <c r="A362" s="275">
        <v>352</v>
      </c>
      <c r="B362" s="170" t="s">
        <v>1624</v>
      </c>
      <c r="C362" s="167">
        <v>1000113657</v>
      </c>
      <c r="D362" s="172">
        <v>10</v>
      </c>
      <c r="E362" s="170" t="s">
        <v>1476</v>
      </c>
      <c r="F362" s="221"/>
      <c r="G362" s="172"/>
      <c r="H362" s="172"/>
      <c r="I362" s="172"/>
      <c r="J362" s="172"/>
    </row>
    <row r="363" spans="1:10">
      <c r="A363" s="275">
        <v>353</v>
      </c>
      <c r="B363" s="170" t="s">
        <v>1611</v>
      </c>
      <c r="C363" s="167">
        <v>1000115348</v>
      </c>
      <c r="D363" s="172">
        <v>5</v>
      </c>
      <c r="E363" s="170" t="s">
        <v>1476</v>
      </c>
      <c r="F363" s="221"/>
      <c r="G363" s="172"/>
      <c r="H363" s="172"/>
      <c r="I363" s="172"/>
      <c r="J363" s="172"/>
    </row>
    <row r="364" spans="1:10">
      <c r="A364" s="275">
        <v>354</v>
      </c>
      <c r="B364" s="170" t="s">
        <v>1564</v>
      </c>
      <c r="C364" s="167">
        <v>1000113777</v>
      </c>
      <c r="D364" s="172">
        <v>80</v>
      </c>
      <c r="E364" s="170" t="s">
        <v>1476</v>
      </c>
      <c r="F364" s="221"/>
      <c r="G364" s="172"/>
      <c r="H364" s="172"/>
      <c r="I364" s="172"/>
      <c r="J364" s="172"/>
    </row>
    <row r="365" spans="1:10">
      <c r="A365" s="275">
        <v>355</v>
      </c>
      <c r="B365" s="170" t="s">
        <v>1590</v>
      </c>
      <c r="C365" s="167">
        <v>1000113831</v>
      </c>
      <c r="D365" s="172">
        <v>300</v>
      </c>
      <c r="E365" s="170" t="s">
        <v>1476</v>
      </c>
      <c r="F365" s="221"/>
      <c r="G365" s="172"/>
      <c r="H365" s="172"/>
      <c r="I365" s="172"/>
      <c r="J365" s="172"/>
    </row>
    <row r="366" spans="1:10">
      <c r="A366" s="275">
        <v>356</v>
      </c>
      <c r="B366" s="170" t="s">
        <v>984</v>
      </c>
      <c r="C366" s="167">
        <v>1000113758</v>
      </c>
      <c r="D366" s="172">
        <v>20</v>
      </c>
      <c r="E366" s="170" t="s">
        <v>1476</v>
      </c>
      <c r="F366" s="221"/>
      <c r="G366" s="172"/>
      <c r="H366" s="172"/>
      <c r="I366" s="172"/>
      <c r="J366" s="172"/>
    </row>
    <row r="367" spans="1:10">
      <c r="A367" s="275">
        <v>357</v>
      </c>
      <c r="B367" s="170" t="s">
        <v>984</v>
      </c>
      <c r="C367" s="167" t="s">
        <v>1669</v>
      </c>
      <c r="D367" s="172">
        <v>10</v>
      </c>
      <c r="E367" s="170" t="s">
        <v>1476</v>
      </c>
      <c r="F367" s="221"/>
      <c r="G367" s="172"/>
      <c r="H367" s="172"/>
      <c r="I367" s="172"/>
      <c r="J367" s="172"/>
    </row>
    <row r="368" spans="1:10">
      <c r="A368" s="275">
        <v>358</v>
      </c>
      <c r="B368" s="170" t="s">
        <v>1670</v>
      </c>
      <c r="C368" s="167">
        <v>1000113950</v>
      </c>
      <c r="D368" s="172">
        <v>1</v>
      </c>
      <c r="E368" s="170" t="s">
        <v>1476</v>
      </c>
      <c r="F368" s="221"/>
      <c r="G368" s="172"/>
      <c r="H368" s="172"/>
      <c r="I368" s="172"/>
      <c r="J368" s="172"/>
    </row>
    <row r="369" spans="1:10">
      <c r="A369" s="275">
        <v>359</v>
      </c>
      <c r="B369" s="170" t="s">
        <v>1526</v>
      </c>
      <c r="C369" s="167">
        <v>1000113952</v>
      </c>
      <c r="D369" s="172">
        <v>20</v>
      </c>
      <c r="E369" s="170" t="s">
        <v>1476</v>
      </c>
      <c r="F369" s="221"/>
      <c r="G369" s="172"/>
      <c r="H369" s="172"/>
      <c r="I369" s="172"/>
      <c r="J369" s="172"/>
    </row>
    <row r="370" spans="1:10">
      <c r="A370" s="275">
        <v>360</v>
      </c>
      <c r="B370" s="170" t="s">
        <v>1527</v>
      </c>
      <c r="C370" s="167">
        <v>1000113954</v>
      </c>
      <c r="D370" s="172">
        <v>20</v>
      </c>
      <c r="E370" s="170" t="s">
        <v>1476</v>
      </c>
      <c r="F370" s="221"/>
      <c r="G370" s="172"/>
      <c r="H370" s="172"/>
      <c r="I370" s="172"/>
      <c r="J370" s="172"/>
    </row>
    <row r="371" spans="1:10">
      <c r="A371" s="275">
        <v>361</v>
      </c>
      <c r="B371" s="170" t="s">
        <v>1671</v>
      </c>
      <c r="C371" s="167">
        <v>1000114638</v>
      </c>
      <c r="D371" s="172">
        <v>5</v>
      </c>
      <c r="E371" s="170" t="s">
        <v>1476</v>
      </c>
      <c r="F371" s="221"/>
      <c r="G371" s="172"/>
      <c r="H371" s="172"/>
      <c r="I371" s="172"/>
      <c r="J371" s="172"/>
    </row>
    <row r="372" spans="1:10">
      <c r="A372" s="275">
        <v>362</v>
      </c>
      <c r="B372" s="170" t="s">
        <v>984</v>
      </c>
      <c r="C372" s="167">
        <v>1000115619</v>
      </c>
      <c r="D372" s="172">
        <v>5</v>
      </c>
      <c r="E372" s="170" t="s">
        <v>1476</v>
      </c>
      <c r="F372" s="221"/>
      <c r="G372" s="172"/>
      <c r="H372" s="172"/>
      <c r="I372" s="172"/>
      <c r="J372" s="172"/>
    </row>
    <row r="373" spans="1:10">
      <c r="A373" s="275">
        <v>363</v>
      </c>
      <c r="B373" s="170" t="s">
        <v>1598</v>
      </c>
      <c r="C373" s="167">
        <v>1000113940</v>
      </c>
      <c r="D373" s="172">
        <v>5</v>
      </c>
      <c r="E373" s="170" t="s">
        <v>1476</v>
      </c>
      <c r="F373" s="221"/>
      <c r="G373" s="172"/>
      <c r="H373" s="172"/>
      <c r="I373" s="172"/>
      <c r="J373" s="172"/>
    </row>
    <row r="374" spans="1:10">
      <c r="A374" s="275">
        <v>364</v>
      </c>
      <c r="B374" s="170" t="s">
        <v>1672</v>
      </c>
      <c r="C374" s="167">
        <v>1000113931</v>
      </c>
      <c r="D374" s="172">
        <v>140</v>
      </c>
      <c r="E374" s="170" t="s">
        <v>1476</v>
      </c>
      <c r="F374" s="221"/>
      <c r="G374" s="172"/>
      <c r="H374" s="172"/>
      <c r="I374" s="172"/>
      <c r="J374" s="172"/>
    </row>
    <row r="375" spans="1:10">
      <c r="A375" s="275">
        <v>365</v>
      </c>
      <c r="B375" s="170" t="s">
        <v>1673</v>
      </c>
      <c r="C375" s="167">
        <v>1000114015</v>
      </c>
      <c r="D375" s="172">
        <v>5</v>
      </c>
      <c r="E375" s="170" t="s">
        <v>1476</v>
      </c>
      <c r="F375" s="221"/>
      <c r="G375" s="172"/>
      <c r="H375" s="172"/>
      <c r="I375" s="172"/>
      <c r="J375" s="172"/>
    </row>
    <row r="376" spans="1:10">
      <c r="A376" s="275">
        <v>366</v>
      </c>
      <c r="B376" s="170" t="s">
        <v>1586</v>
      </c>
      <c r="C376" s="167">
        <v>1000114016</v>
      </c>
      <c r="D376" s="172">
        <v>4</v>
      </c>
      <c r="E376" s="170" t="s">
        <v>1476</v>
      </c>
      <c r="F376" s="221"/>
      <c r="G376" s="172"/>
      <c r="H376" s="172"/>
      <c r="I376" s="172"/>
      <c r="J376" s="172"/>
    </row>
    <row r="377" spans="1:10">
      <c r="A377" s="275">
        <v>367</v>
      </c>
      <c r="B377" s="170" t="s">
        <v>1674</v>
      </c>
      <c r="C377" s="167">
        <v>1000114015</v>
      </c>
      <c r="D377" s="172">
        <v>2</v>
      </c>
      <c r="E377" s="170" t="s">
        <v>1476</v>
      </c>
      <c r="F377" s="221"/>
      <c r="G377" s="172"/>
      <c r="H377" s="172"/>
      <c r="I377" s="172"/>
      <c r="J377" s="172"/>
    </row>
    <row r="378" spans="1:10">
      <c r="A378" s="275">
        <v>368</v>
      </c>
      <c r="B378" s="170" t="s">
        <v>1675</v>
      </c>
      <c r="C378" s="167">
        <v>1000115352</v>
      </c>
      <c r="D378" s="172">
        <v>100</v>
      </c>
      <c r="E378" s="170" t="s">
        <v>1476</v>
      </c>
      <c r="F378" s="221"/>
      <c r="G378" s="172"/>
      <c r="H378" s="172"/>
      <c r="I378" s="172"/>
      <c r="J378" s="172"/>
    </row>
    <row r="379" spans="1:10">
      <c r="A379" s="275">
        <v>369</v>
      </c>
      <c r="B379" s="170" t="s">
        <v>1676</v>
      </c>
      <c r="C379" s="170" t="s">
        <v>1677</v>
      </c>
      <c r="D379" s="172">
        <v>8</v>
      </c>
      <c r="E379" s="170" t="s">
        <v>1476</v>
      </c>
      <c r="F379" s="221"/>
      <c r="G379" s="172"/>
      <c r="H379" s="172"/>
      <c r="I379" s="172"/>
      <c r="J379" s="172"/>
    </row>
    <row r="380" spans="1:10">
      <c r="A380" s="275">
        <v>370</v>
      </c>
      <c r="B380" s="170" t="s">
        <v>1678</v>
      </c>
      <c r="C380" s="170" t="s">
        <v>1679</v>
      </c>
      <c r="D380" s="172">
        <v>4</v>
      </c>
      <c r="E380" s="170" t="s">
        <v>1476</v>
      </c>
      <c r="F380" s="221"/>
      <c r="G380" s="172"/>
      <c r="H380" s="172"/>
      <c r="I380" s="172"/>
      <c r="J380" s="172"/>
    </row>
    <row r="381" spans="1:10">
      <c r="A381" s="275">
        <v>371</v>
      </c>
      <c r="B381" s="170" t="s">
        <v>1680</v>
      </c>
      <c r="C381" s="170" t="s">
        <v>1681</v>
      </c>
      <c r="D381" s="172">
        <v>4</v>
      </c>
      <c r="E381" s="170" t="s">
        <v>1476</v>
      </c>
      <c r="F381" s="221"/>
      <c r="G381" s="172"/>
      <c r="H381" s="172"/>
      <c r="I381" s="172"/>
      <c r="J381" s="172"/>
    </row>
    <row r="382" spans="1:10">
      <c r="A382" s="275">
        <v>372</v>
      </c>
      <c r="B382" s="170" t="s">
        <v>1682</v>
      </c>
      <c r="C382" s="170" t="s">
        <v>1683</v>
      </c>
      <c r="D382" s="172">
        <v>4</v>
      </c>
      <c r="E382" s="170" t="s">
        <v>1476</v>
      </c>
      <c r="F382" s="221"/>
      <c r="G382" s="172"/>
      <c r="H382" s="172"/>
      <c r="I382" s="172"/>
      <c r="J382" s="172"/>
    </row>
    <row r="383" spans="1:10">
      <c r="A383" s="275">
        <v>373</v>
      </c>
      <c r="B383" s="170" t="s">
        <v>1684</v>
      </c>
      <c r="C383" s="167">
        <v>1000113898</v>
      </c>
      <c r="D383" s="172">
        <v>20</v>
      </c>
      <c r="E383" s="170" t="s">
        <v>1476</v>
      </c>
      <c r="F383" s="221"/>
      <c r="G383" s="172"/>
      <c r="H383" s="172"/>
      <c r="I383" s="172"/>
      <c r="J383" s="172"/>
    </row>
    <row r="384" spans="1:10">
      <c r="A384" s="275">
        <v>374</v>
      </c>
      <c r="B384" s="170" t="s">
        <v>1685</v>
      </c>
      <c r="C384" s="167">
        <v>1000113897</v>
      </c>
      <c r="D384" s="172">
        <v>20</v>
      </c>
      <c r="E384" s="170" t="s">
        <v>1476</v>
      </c>
      <c r="F384" s="221"/>
      <c r="G384" s="172"/>
      <c r="H384" s="172"/>
      <c r="I384" s="172"/>
      <c r="J384" s="172"/>
    </row>
    <row r="385" spans="1:14">
      <c r="A385" s="275">
        <v>375</v>
      </c>
      <c r="B385" s="170" t="s">
        <v>1563</v>
      </c>
      <c r="C385" s="167">
        <v>1000113945</v>
      </c>
      <c r="D385" s="172">
        <v>70</v>
      </c>
      <c r="E385" s="170" t="s">
        <v>1476</v>
      </c>
      <c r="F385" s="221"/>
      <c r="G385" s="172"/>
      <c r="H385" s="172"/>
      <c r="I385" s="172"/>
      <c r="J385" s="172"/>
    </row>
    <row r="386" spans="1:14">
      <c r="A386" s="275">
        <v>376</v>
      </c>
      <c r="B386" s="170" t="s">
        <v>1563</v>
      </c>
      <c r="C386" s="278">
        <v>1000113812</v>
      </c>
      <c r="D386" s="172">
        <v>100</v>
      </c>
      <c r="E386" s="170" t="s">
        <v>1476</v>
      </c>
      <c r="F386" s="221"/>
      <c r="G386" s="172"/>
      <c r="H386" s="172"/>
      <c r="I386" s="172"/>
      <c r="J386" s="172"/>
    </row>
    <row r="387" spans="1:14">
      <c r="A387" s="275">
        <v>377</v>
      </c>
      <c r="B387" s="170" t="s">
        <v>1686</v>
      </c>
      <c r="C387" s="278">
        <v>1000113972</v>
      </c>
      <c r="D387" s="172">
        <v>5</v>
      </c>
      <c r="E387" s="170" t="s">
        <v>1476</v>
      </c>
      <c r="F387" s="221"/>
      <c r="G387" s="172"/>
      <c r="H387" s="172"/>
      <c r="I387" s="172"/>
      <c r="J387" s="172"/>
    </row>
    <row r="388" spans="1:14">
      <c r="A388" s="275">
        <v>378</v>
      </c>
      <c r="B388" s="170" t="s">
        <v>1509</v>
      </c>
      <c r="C388" s="278">
        <v>1000113998</v>
      </c>
      <c r="D388" s="172">
        <v>5</v>
      </c>
      <c r="E388" s="170" t="s">
        <v>1476</v>
      </c>
      <c r="F388" s="221"/>
      <c r="G388" s="172"/>
      <c r="H388" s="172"/>
      <c r="I388" s="172"/>
      <c r="J388" s="172"/>
    </row>
    <row r="389" spans="1:14">
      <c r="A389" s="275">
        <v>379</v>
      </c>
      <c r="B389" s="170" t="s">
        <v>984</v>
      </c>
      <c r="C389" s="278">
        <v>1000113997</v>
      </c>
      <c r="D389" s="172">
        <v>10</v>
      </c>
      <c r="E389" s="170" t="s">
        <v>1476</v>
      </c>
      <c r="F389" s="221"/>
      <c r="G389" s="172"/>
      <c r="H389" s="172"/>
      <c r="I389" s="172"/>
      <c r="J389" s="172"/>
    </row>
    <row r="390" spans="1:14">
      <c r="A390" s="275">
        <v>380</v>
      </c>
      <c r="B390" s="170" t="s">
        <v>1600</v>
      </c>
      <c r="C390" s="278">
        <v>1000113967</v>
      </c>
      <c r="D390" s="172">
        <v>5</v>
      </c>
      <c r="E390" s="170" t="s">
        <v>1476</v>
      </c>
      <c r="F390" s="221"/>
      <c r="G390" s="172"/>
      <c r="H390" s="172"/>
      <c r="I390" s="172"/>
      <c r="J390" s="172"/>
      <c r="N390" s="152"/>
    </row>
    <row r="391" spans="1:14">
      <c r="A391" s="275">
        <v>381</v>
      </c>
      <c r="B391" s="170" t="s">
        <v>1687</v>
      </c>
      <c r="C391" s="278">
        <v>1000113968</v>
      </c>
      <c r="D391" s="172">
        <v>170</v>
      </c>
      <c r="E391" s="170" t="s">
        <v>1476</v>
      </c>
      <c r="F391" s="221"/>
      <c r="G391" s="172"/>
      <c r="H391" s="172"/>
      <c r="I391" s="172"/>
      <c r="J391" s="172"/>
      <c r="N391" s="152"/>
    </row>
    <row r="392" spans="1:14">
      <c r="A392" s="275">
        <v>382</v>
      </c>
      <c r="B392" s="170" t="s">
        <v>982</v>
      </c>
      <c r="C392" s="278">
        <v>1000113961</v>
      </c>
      <c r="D392" s="172">
        <v>3</v>
      </c>
      <c r="E392" s="170" t="s">
        <v>1476</v>
      </c>
      <c r="F392" s="221"/>
      <c r="G392" s="172"/>
      <c r="H392" s="172"/>
      <c r="I392" s="172"/>
      <c r="J392" s="172"/>
      <c r="N392" s="152"/>
    </row>
    <row r="393" spans="1:14">
      <c r="A393" s="275">
        <v>383</v>
      </c>
      <c r="B393" s="170" t="s">
        <v>1600</v>
      </c>
      <c r="C393" s="278">
        <v>1000113957</v>
      </c>
      <c r="D393" s="172">
        <v>3</v>
      </c>
      <c r="E393" s="170" t="s">
        <v>1476</v>
      </c>
      <c r="F393" s="221"/>
      <c r="G393" s="172"/>
      <c r="H393" s="172"/>
      <c r="I393" s="172"/>
      <c r="J393" s="172"/>
      <c r="N393" s="152"/>
    </row>
    <row r="394" spans="1:14">
      <c r="A394" s="275">
        <v>384</v>
      </c>
      <c r="B394" s="170" t="s">
        <v>1600</v>
      </c>
      <c r="C394" s="278">
        <v>1000113963</v>
      </c>
      <c r="D394" s="172">
        <v>3</v>
      </c>
      <c r="E394" s="170" t="s">
        <v>1476</v>
      </c>
      <c r="F394" s="221"/>
      <c r="G394" s="172"/>
      <c r="H394" s="172"/>
      <c r="I394" s="172"/>
      <c r="J394" s="172"/>
      <c r="N394" s="152"/>
    </row>
    <row r="395" spans="1:14">
      <c r="A395" s="275">
        <v>385</v>
      </c>
      <c r="B395" s="170" t="s">
        <v>1600</v>
      </c>
      <c r="C395" s="278">
        <v>1000113962</v>
      </c>
      <c r="D395" s="172">
        <v>3</v>
      </c>
      <c r="E395" s="170" t="s">
        <v>1476</v>
      </c>
      <c r="F395" s="221"/>
      <c r="G395" s="172"/>
      <c r="H395" s="172"/>
      <c r="I395" s="172"/>
      <c r="J395" s="172"/>
      <c r="N395" s="152"/>
    </row>
    <row r="396" spans="1:14">
      <c r="A396" s="275">
        <v>386</v>
      </c>
      <c r="B396" s="170" t="s">
        <v>1600</v>
      </c>
      <c r="C396" s="278">
        <v>1000113970</v>
      </c>
      <c r="D396" s="172">
        <v>3</v>
      </c>
      <c r="E396" s="170" t="s">
        <v>1476</v>
      </c>
      <c r="F396" s="221"/>
      <c r="G396" s="172"/>
      <c r="H396" s="172"/>
      <c r="I396" s="172"/>
      <c r="J396" s="172"/>
      <c r="N396" s="152"/>
    </row>
    <row r="397" spans="1:14">
      <c r="A397" s="275">
        <v>387</v>
      </c>
      <c r="B397" s="170" t="s">
        <v>1600</v>
      </c>
      <c r="C397" s="278">
        <v>1000113971</v>
      </c>
      <c r="D397" s="172">
        <v>3</v>
      </c>
      <c r="E397" s="170" t="s">
        <v>1476</v>
      </c>
      <c r="F397" s="221"/>
      <c r="G397" s="172"/>
      <c r="H397" s="172"/>
      <c r="I397" s="172"/>
      <c r="J397" s="172"/>
      <c r="N397" s="152"/>
    </row>
    <row r="398" spans="1:14">
      <c r="A398" s="275">
        <v>388</v>
      </c>
      <c r="B398" s="170" t="s">
        <v>984</v>
      </c>
      <c r="C398" s="278">
        <v>1000113965</v>
      </c>
      <c r="D398" s="172">
        <v>5</v>
      </c>
      <c r="E398" s="170" t="s">
        <v>1476</v>
      </c>
      <c r="F398" s="221"/>
      <c r="G398" s="172"/>
      <c r="H398" s="172"/>
      <c r="I398" s="172"/>
      <c r="J398" s="172"/>
    </row>
    <row r="399" spans="1:14">
      <c r="A399" s="275">
        <v>389</v>
      </c>
      <c r="B399" s="170" t="s">
        <v>984</v>
      </c>
      <c r="C399" s="278">
        <v>1000113966</v>
      </c>
      <c r="D399" s="172">
        <v>5</v>
      </c>
      <c r="E399" s="170" t="s">
        <v>1476</v>
      </c>
      <c r="F399" s="221"/>
      <c r="G399" s="172"/>
      <c r="H399" s="172"/>
      <c r="I399" s="172"/>
      <c r="J399" s="172"/>
    </row>
    <row r="400" spans="1:14">
      <c r="A400" s="275">
        <v>390</v>
      </c>
      <c r="B400" s="170" t="s">
        <v>984</v>
      </c>
      <c r="C400" s="278">
        <v>1000113973</v>
      </c>
      <c r="D400" s="172">
        <v>5</v>
      </c>
      <c r="E400" s="170" t="s">
        <v>1476</v>
      </c>
      <c r="F400" s="221"/>
      <c r="G400" s="172"/>
      <c r="H400" s="172"/>
      <c r="I400" s="172"/>
      <c r="J400" s="172"/>
    </row>
    <row r="401" spans="1:10">
      <c r="A401" s="275">
        <v>391</v>
      </c>
      <c r="B401" s="170" t="s">
        <v>984</v>
      </c>
      <c r="C401" s="278">
        <v>1000113964</v>
      </c>
      <c r="D401" s="172">
        <v>20</v>
      </c>
      <c r="E401" s="170" t="s">
        <v>1476</v>
      </c>
      <c r="F401" s="221"/>
      <c r="G401" s="172"/>
      <c r="H401" s="172"/>
      <c r="I401" s="172"/>
      <c r="J401" s="172"/>
    </row>
    <row r="402" spans="1:10">
      <c r="A402" s="275">
        <v>392</v>
      </c>
      <c r="B402" s="170" t="s">
        <v>984</v>
      </c>
      <c r="C402" s="278">
        <v>1000114001</v>
      </c>
      <c r="D402" s="172">
        <v>5</v>
      </c>
      <c r="E402" s="170" t="s">
        <v>1476</v>
      </c>
      <c r="F402" s="221"/>
      <c r="G402" s="172"/>
      <c r="H402" s="172"/>
      <c r="I402" s="172"/>
      <c r="J402" s="172"/>
    </row>
    <row r="403" spans="1:10">
      <c r="A403" s="275">
        <v>393</v>
      </c>
      <c r="B403" s="170" t="s">
        <v>984</v>
      </c>
      <c r="C403" s="278">
        <v>1000113999</v>
      </c>
      <c r="D403" s="172">
        <v>5</v>
      </c>
      <c r="E403" s="170" t="s">
        <v>1476</v>
      </c>
      <c r="F403" s="221"/>
      <c r="G403" s="172"/>
      <c r="H403" s="172"/>
      <c r="I403" s="172"/>
      <c r="J403" s="172"/>
    </row>
    <row r="404" spans="1:10">
      <c r="A404" s="275">
        <v>394</v>
      </c>
      <c r="B404" s="170" t="s">
        <v>1688</v>
      </c>
      <c r="C404" s="278">
        <v>1000115333</v>
      </c>
      <c r="D404" s="172">
        <v>4</v>
      </c>
      <c r="E404" s="170" t="s">
        <v>1476</v>
      </c>
      <c r="F404" s="221"/>
      <c r="G404" s="172"/>
      <c r="H404" s="172"/>
      <c r="I404" s="172"/>
      <c r="J404" s="172"/>
    </row>
    <row r="405" spans="1:10">
      <c r="A405" s="275">
        <v>395</v>
      </c>
      <c r="B405" s="170" t="s">
        <v>1689</v>
      </c>
      <c r="C405" s="278">
        <v>1000114247</v>
      </c>
      <c r="D405" s="172">
        <v>2</v>
      </c>
      <c r="E405" s="170" t="s">
        <v>1476</v>
      </c>
      <c r="F405" s="221"/>
      <c r="G405" s="172"/>
      <c r="H405" s="172"/>
      <c r="I405" s="172"/>
      <c r="J405" s="172"/>
    </row>
    <row r="406" spans="1:10">
      <c r="A406" s="275">
        <v>396</v>
      </c>
      <c r="B406" s="170" t="s">
        <v>1690</v>
      </c>
      <c r="C406" s="278">
        <v>1000114119</v>
      </c>
      <c r="D406" s="172">
        <v>3</v>
      </c>
      <c r="E406" s="170" t="s">
        <v>1476</v>
      </c>
      <c r="F406" s="221"/>
      <c r="G406" s="172"/>
      <c r="H406" s="172"/>
      <c r="I406" s="172"/>
      <c r="J406" s="172"/>
    </row>
    <row r="407" spans="1:10">
      <c r="A407" s="275">
        <v>397</v>
      </c>
      <c r="B407" s="170" t="s">
        <v>1691</v>
      </c>
      <c r="C407" s="278">
        <v>1000114108</v>
      </c>
      <c r="D407" s="172">
        <v>3</v>
      </c>
      <c r="E407" s="170" t="s">
        <v>1476</v>
      </c>
      <c r="F407" s="221"/>
      <c r="G407" s="172"/>
      <c r="H407" s="172"/>
      <c r="I407" s="172"/>
      <c r="J407" s="172"/>
    </row>
    <row r="408" spans="1:10">
      <c r="A408" s="275">
        <v>398</v>
      </c>
      <c r="B408" s="170" t="s">
        <v>1692</v>
      </c>
      <c r="C408" s="278">
        <v>1000114105</v>
      </c>
      <c r="D408" s="172">
        <v>2</v>
      </c>
      <c r="E408" s="170" t="s">
        <v>1476</v>
      </c>
      <c r="F408" s="221"/>
      <c r="G408" s="172"/>
      <c r="H408" s="172"/>
      <c r="I408" s="172"/>
      <c r="J408" s="172"/>
    </row>
    <row r="409" spans="1:10">
      <c r="A409" s="275">
        <v>399</v>
      </c>
      <c r="B409" s="170" t="s">
        <v>1693</v>
      </c>
      <c r="C409" s="278">
        <v>1000114099</v>
      </c>
      <c r="D409" s="172">
        <v>6</v>
      </c>
      <c r="E409" s="170" t="s">
        <v>1476</v>
      </c>
      <c r="F409" s="221"/>
      <c r="G409" s="172"/>
      <c r="H409" s="172"/>
      <c r="I409" s="172"/>
      <c r="J409" s="172"/>
    </row>
    <row r="410" spans="1:10">
      <c r="A410" s="275">
        <v>400</v>
      </c>
      <c r="B410" s="170" t="s">
        <v>1694</v>
      </c>
      <c r="C410" s="278">
        <v>1000115215</v>
      </c>
      <c r="D410" s="172">
        <v>5</v>
      </c>
      <c r="E410" s="170" t="s">
        <v>1476</v>
      </c>
      <c r="F410" s="221"/>
      <c r="G410" s="172"/>
      <c r="H410" s="172"/>
      <c r="I410" s="172"/>
      <c r="J410" s="172"/>
    </row>
    <row r="411" spans="1:10">
      <c r="A411" s="275">
        <v>401</v>
      </c>
      <c r="B411" s="170" t="s">
        <v>1695</v>
      </c>
      <c r="C411" s="278">
        <v>1000115209</v>
      </c>
      <c r="D411" s="172">
        <v>5</v>
      </c>
      <c r="E411" s="170" t="s">
        <v>1476</v>
      </c>
      <c r="F411" s="221"/>
      <c r="G411" s="172"/>
      <c r="H411" s="172"/>
      <c r="I411" s="172"/>
      <c r="J411" s="172"/>
    </row>
    <row r="412" spans="1:10">
      <c r="A412" s="275">
        <v>402</v>
      </c>
      <c r="B412" s="170" t="s">
        <v>1696</v>
      </c>
      <c r="C412" s="278">
        <v>1000115214</v>
      </c>
      <c r="D412" s="172">
        <v>5</v>
      </c>
      <c r="E412" s="170" t="s">
        <v>1476</v>
      </c>
      <c r="F412" s="221"/>
      <c r="G412" s="172"/>
      <c r="H412" s="172"/>
      <c r="I412" s="172"/>
      <c r="J412" s="172"/>
    </row>
    <row r="413" spans="1:10" ht="30">
      <c r="A413" s="275">
        <v>403</v>
      </c>
      <c r="B413" s="170" t="s">
        <v>1697</v>
      </c>
      <c r="C413" s="278">
        <v>1000115212</v>
      </c>
      <c r="D413" s="172">
        <v>6</v>
      </c>
      <c r="E413" s="170" t="s">
        <v>1476</v>
      </c>
      <c r="F413" s="221"/>
      <c r="G413" s="172"/>
      <c r="H413" s="172"/>
      <c r="I413" s="172"/>
      <c r="J413" s="172"/>
    </row>
    <row r="414" spans="1:10" ht="30">
      <c r="A414" s="275">
        <v>404</v>
      </c>
      <c r="B414" s="170" t="s">
        <v>1698</v>
      </c>
      <c r="C414" s="278">
        <v>1000115205</v>
      </c>
      <c r="D414" s="172">
        <v>2</v>
      </c>
      <c r="E414" s="170" t="s">
        <v>1476</v>
      </c>
      <c r="F414" s="221"/>
      <c r="G414" s="172"/>
      <c r="H414" s="172"/>
      <c r="I414" s="172"/>
      <c r="J414" s="172"/>
    </row>
    <row r="415" spans="1:10">
      <c r="A415" s="275">
        <v>405</v>
      </c>
      <c r="B415" s="170" t="s">
        <v>1699</v>
      </c>
      <c r="C415" s="278">
        <v>1000115210</v>
      </c>
      <c r="D415" s="172">
        <v>2</v>
      </c>
      <c r="E415" s="170" t="s">
        <v>1476</v>
      </c>
      <c r="F415" s="221"/>
      <c r="G415" s="172"/>
      <c r="H415" s="172"/>
      <c r="I415" s="172"/>
      <c r="J415" s="172"/>
    </row>
    <row r="416" spans="1:10">
      <c r="A416" s="275">
        <v>406</v>
      </c>
      <c r="B416" s="170" t="s">
        <v>1700</v>
      </c>
      <c r="C416" s="278">
        <v>1000115205</v>
      </c>
      <c r="D416" s="172">
        <v>3</v>
      </c>
      <c r="E416" s="170" t="s">
        <v>1476</v>
      </c>
      <c r="F416" s="221"/>
      <c r="G416" s="172"/>
      <c r="H416" s="172"/>
      <c r="I416" s="172"/>
      <c r="J416" s="172"/>
    </row>
    <row r="417" spans="1:10">
      <c r="A417" s="275">
        <v>407</v>
      </c>
      <c r="B417" s="170" t="s">
        <v>1701</v>
      </c>
      <c r="C417" s="278">
        <v>1000114101</v>
      </c>
      <c r="D417" s="172">
        <v>2</v>
      </c>
      <c r="E417" s="170" t="s">
        <v>1476</v>
      </c>
      <c r="F417" s="221"/>
      <c r="G417" s="172"/>
      <c r="H417" s="172"/>
      <c r="I417" s="172"/>
      <c r="J417" s="172"/>
    </row>
    <row r="418" spans="1:10">
      <c r="A418" s="275">
        <v>408</v>
      </c>
      <c r="B418" s="170" t="s">
        <v>1509</v>
      </c>
      <c r="C418" s="278">
        <v>1000113869</v>
      </c>
      <c r="D418" s="172">
        <v>1</v>
      </c>
      <c r="E418" s="170" t="s">
        <v>1476</v>
      </c>
      <c r="F418" s="221"/>
      <c r="G418" s="172"/>
      <c r="H418" s="172"/>
      <c r="I418" s="172"/>
      <c r="J418" s="172"/>
    </row>
    <row r="419" spans="1:10">
      <c r="A419" s="275">
        <v>409</v>
      </c>
      <c r="B419" s="170" t="s">
        <v>1702</v>
      </c>
      <c r="C419" s="278">
        <v>1000113868</v>
      </c>
      <c r="D419" s="172">
        <v>1</v>
      </c>
      <c r="E419" s="170" t="s">
        <v>1476</v>
      </c>
      <c r="F419" s="221"/>
      <c r="G419" s="172"/>
      <c r="H419" s="172"/>
      <c r="I419" s="172"/>
      <c r="J419" s="172"/>
    </row>
    <row r="420" spans="1:10">
      <c r="A420" s="275">
        <v>410</v>
      </c>
      <c r="B420" s="170" t="s">
        <v>1703</v>
      </c>
      <c r="C420" s="278">
        <v>1000113872</v>
      </c>
      <c r="D420" s="172">
        <v>2</v>
      </c>
      <c r="E420" s="170" t="s">
        <v>1476</v>
      </c>
      <c r="F420" s="221"/>
      <c r="G420" s="172"/>
      <c r="H420" s="172"/>
      <c r="I420" s="172"/>
      <c r="J420" s="172"/>
    </row>
    <row r="421" spans="1:10">
      <c r="A421" s="275">
        <v>411</v>
      </c>
      <c r="B421" s="170" t="s">
        <v>932</v>
      </c>
      <c r="C421" s="278">
        <v>1000113873</v>
      </c>
      <c r="D421" s="172">
        <v>2</v>
      </c>
      <c r="E421" s="170" t="s">
        <v>1476</v>
      </c>
      <c r="F421" s="221"/>
      <c r="G421" s="172"/>
      <c r="H421" s="172"/>
      <c r="I421" s="172"/>
      <c r="J421" s="172"/>
    </row>
    <row r="422" spans="1:10">
      <c r="A422" s="275">
        <v>412</v>
      </c>
      <c r="B422" s="170" t="s">
        <v>1563</v>
      </c>
      <c r="C422" s="278">
        <v>1000113904</v>
      </c>
      <c r="D422" s="172">
        <v>30</v>
      </c>
      <c r="E422" s="170" t="s">
        <v>1476</v>
      </c>
      <c r="F422" s="221"/>
      <c r="G422" s="172"/>
      <c r="H422" s="172"/>
      <c r="I422" s="172"/>
      <c r="J422" s="172"/>
    </row>
    <row r="423" spans="1:10">
      <c r="A423" s="275">
        <v>413</v>
      </c>
      <c r="B423" s="170" t="s">
        <v>926</v>
      </c>
      <c r="C423" s="278">
        <v>1000113879</v>
      </c>
      <c r="D423" s="172">
        <v>4</v>
      </c>
      <c r="E423" s="170" t="s">
        <v>1476</v>
      </c>
      <c r="F423" s="221"/>
      <c r="G423" s="172"/>
      <c r="H423" s="172"/>
      <c r="I423" s="172"/>
      <c r="J423" s="172"/>
    </row>
    <row r="424" spans="1:10">
      <c r="A424" s="275">
        <v>414</v>
      </c>
      <c r="B424" s="170" t="s">
        <v>1704</v>
      </c>
      <c r="C424" s="278">
        <v>306494</v>
      </c>
      <c r="D424" s="172">
        <v>20</v>
      </c>
      <c r="E424" s="170" t="s">
        <v>1476</v>
      </c>
      <c r="F424" s="221"/>
      <c r="G424" s="172"/>
      <c r="H424" s="172"/>
      <c r="I424" s="172"/>
      <c r="J424" s="172"/>
    </row>
    <row r="425" spans="1:10">
      <c r="A425" s="275">
        <v>415</v>
      </c>
      <c r="B425" s="170" t="s">
        <v>1705</v>
      </c>
      <c r="C425" s="278">
        <v>3546752</v>
      </c>
      <c r="D425" s="172">
        <v>20</v>
      </c>
      <c r="E425" s="170" t="s">
        <v>1476</v>
      </c>
      <c r="F425" s="221"/>
      <c r="G425" s="172"/>
      <c r="H425" s="172"/>
      <c r="I425" s="172"/>
      <c r="J425" s="172"/>
    </row>
    <row r="426" spans="1:10">
      <c r="A426" s="275">
        <v>416</v>
      </c>
      <c r="B426" s="170" t="s">
        <v>1570</v>
      </c>
      <c r="C426" s="278">
        <v>1000113922</v>
      </c>
      <c r="D426" s="172">
        <v>1</v>
      </c>
      <c r="E426" s="170" t="s">
        <v>1476</v>
      </c>
      <c r="F426" s="221"/>
      <c r="G426" s="172"/>
      <c r="H426" s="172"/>
      <c r="I426" s="172"/>
      <c r="J426" s="172"/>
    </row>
    <row r="427" spans="1:10">
      <c r="A427" s="275">
        <v>417</v>
      </c>
      <c r="B427" s="170" t="s">
        <v>1563</v>
      </c>
      <c r="C427" s="278">
        <v>1000113946</v>
      </c>
      <c r="D427" s="172">
        <v>100</v>
      </c>
      <c r="E427" s="170" t="s">
        <v>1476</v>
      </c>
      <c r="F427" s="221"/>
      <c r="G427" s="172"/>
      <c r="H427" s="172"/>
      <c r="I427" s="172"/>
      <c r="J427" s="172"/>
    </row>
    <row r="428" spans="1:10">
      <c r="A428" s="275">
        <v>418</v>
      </c>
      <c r="B428" s="170" t="s">
        <v>1706</v>
      </c>
      <c r="C428" s="278">
        <v>1000113949</v>
      </c>
      <c r="D428" s="172">
        <v>1</v>
      </c>
      <c r="E428" s="170" t="s">
        <v>1476</v>
      </c>
      <c r="F428" s="221"/>
      <c r="G428" s="172"/>
      <c r="H428" s="172"/>
      <c r="I428" s="172"/>
      <c r="J428" s="172"/>
    </row>
    <row r="429" spans="1:10">
      <c r="A429" s="275">
        <v>419</v>
      </c>
      <c r="B429" s="170" t="s">
        <v>1707</v>
      </c>
      <c r="C429" s="278">
        <v>1000115352</v>
      </c>
      <c r="D429" s="172">
        <v>1</v>
      </c>
      <c r="E429" s="170" t="s">
        <v>1476</v>
      </c>
      <c r="F429" s="221"/>
      <c r="G429" s="172"/>
      <c r="H429" s="172"/>
      <c r="I429" s="172"/>
      <c r="J429" s="172"/>
    </row>
    <row r="430" spans="1:10">
      <c r="A430" s="275">
        <v>420</v>
      </c>
      <c r="B430" s="170" t="s">
        <v>1708</v>
      </c>
      <c r="C430" s="278">
        <v>3543526</v>
      </c>
      <c r="D430" s="172">
        <v>5</v>
      </c>
      <c r="E430" s="170" t="s">
        <v>1476</v>
      </c>
      <c r="F430" s="221"/>
      <c r="G430" s="172"/>
      <c r="H430" s="172"/>
      <c r="I430" s="172"/>
      <c r="J430" s="172"/>
    </row>
    <row r="431" spans="1:10" ht="18.75">
      <c r="A431" s="283" t="s">
        <v>1709</v>
      </c>
      <c r="B431" s="283"/>
      <c r="C431" s="283"/>
      <c r="D431" s="283"/>
      <c r="E431" s="283"/>
      <c r="F431" s="283"/>
      <c r="G431" s="283"/>
      <c r="H431" s="283"/>
      <c r="I431" s="283"/>
      <c r="J431" s="283"/>
    </row>
    <row r="432" spans="1:10">
      <c r="A432" s="275">
        <v>421</v>
      </c>
      <c r="B432" s="170" t="s">
        <v>1710</v>
      </c>
      <c r="C432" s="167" t="s">
        <v>1711</v>
      </c>
      <c r="D432" s="172">
        <v>1</v>
      </c>
      <c r="E432" s="170" t="s">
        <v>1476</v>
      </c>
      <c r="F432" s="221"/>
      <c r="G432" s="172"/>
      <c r="H432" s="172"/>
      <c r="I432" s="172"/>
      <c r="J432" s="172"/>
    </row>
    <row r="433" spans="1:10">
      <c r="A433" s="275">
        <v>422</v>
      </c>
      <c r="B433" s="170" t="s">
        <v>1500</v>
      </c>
      <c r="C433" s="167" t="s">
        <v>1712</v>
      </c>
      <c r="D433" s="172">
        <v>2</v>
      </c>
      <c r="E433" s="170" t="s">
        <v>1476</v>
      </c>
      <c r="F433" s="221"/>
      <c r="G433" s="172"/>
      <c r="H433" s="172"/>
      <c r="I433" s="172"/>
      <c r="J433" s="172"/>
    </row>
    <row r="434" spans="1:10">
      <c r="A434" s="275">
        <v>423</v>
      </c>
      <c r="B434" s="170" t="s">
        <v>1576</v>
      </c>
      <c r="C434" s="167" t="s">
        <v>1713</v>
      </c>
      <c r="D434" s="172">
        <v>64</v>
      </c>
      <c r="E434" s="170" t="s">
        <v>1476</v>
      </c>
      <c r="F434" s="221"/>
      <c r="G434" s="172"/>
      <c r="H434" s="172"/>
      <c r="I434" s="172"/>
      <c r="J434" s="172"/>
    </row>
    <row r="435" spans="1:10">
      <c r="A435" s="275">
        <v>424</v>
      </c>
      <c r="B435" s="170" t="s">
        <v>1590</v>
      </c>
      <c r="C435" s="167" t="s">
        <v>1714</v>
      </c>
      <c r="D435" s="172">
        <v>160</v>
      </c>
      <c r="E435" s="170" t="s">
        <v>1476</v>
      </c>
      <c r="F435" s="221"/>
      <c r="G435" s="172"/>
      <c r="H435" s="172"/>
      <c r="I435" s="172"/>
      <c r="J435" s="172"/>
    </row>
    <row r="436" spans="1:10">
      <c r="A436" s="275">
        <v>425</v>
      </c>
      <c r="B436" s="170" t="s">
        <v>1501</v>
      </c>
      <c r="C436" s="167" t="s">
        <v>1715</v>
      </c>
      <c r="D436" s="172">
        <v>1</v>
      </c>
      <c r="E436" s="170" t="s">
        <v>1476</v>
      </c>
      <c r="F436" s="221"/>
      <c r="G436" s="172"/>
      <c r="H436" s="172"/>
      <c r="I436" s="172"/>
      <c r="J436" s="172"/>
    </row>
    <row r="437" spans="1:10">
      <c r="A437" s="275">
        <v>426</v>
      </c>
      <c r="B437" s="170" t="s">
        <v>1491</v>
      </c>
      <c r="C437" s="167" t="s">
        <v>1716</v>
      </c>
      <c r="D437" s="172">
        <v>0</v>
      </c>
      <c r="E437" s="170" t="s">
        <v>1476</v>
      </c>
      <c r="F437" s="221"/>
      <c r="G437" s="172"/>
      <c r="H437" s="172"/>
      <c r="I437" s="172"/>
      <c r="J437" s="172"/>
    </row>
    <row r="438" spans="1:10">
      <c r="A438" s="275">
        <v>427</v>
      </c>
      <c r="B438" s="170" t="s">
        <v>1717</v>
      </c>
      <c r="C438" s="167" t="s">
        <v>1718</v>
      </c>
      <c r="D438" s="172">
        <v>0</v>
      </c>
      <c r="E438" s="170" t="s">
        <v>1476</v>
      </c>
      <c r="F438" s="221"/>
      <c r="G438" s="172"/>
      <c r="H438" s="172"/>
      <c r="I438" s="172"/>
      <c r="J438" s="172"/>
    </row>
    <row r="439" spans="1:10">
      <c r="A439" s="275">
        <v>428</v>
      </c>
      <c r="B439" s="170" t="s">
        <v>1719</v>
      </c>
      <c r="C439" s="167" t="s">
        <v>1720</v>
      </c>
      <c r="D439" s="172">
        <v>0</v>
      </c>
      <c r="E439" s="170" t="s">
        <v>1476</v>
      </c>
      <c r="F439" s="221"/>
      <c r="G439" s="172"/>
      <c r="H439" s="172"/>
      <c r="I439" s="172"/>
      <c r="J439" s="172"/>
    </row>
    <row r="440" spans="1:10">
      <c r="A440" s="275">
        <v>429</v>
      </c>
      <c r="B440" s="170" t="s">
        <v>1636</v>
      </c>
      <c r="C440" s="167" t="s">
        <v>1721</v>
      </c>
      <c r="D440" s="172">
        <v>0</v>
      </c>
      <c r="E440" s="170" t="s">
        <v>1476</v>
      </c>
      <c r="F440" s="221"/>
      <c r="G440" s="172"/>
      <c r="H440" s="172"/>
      <c r="I440" s="172"/>
      <c r="J440" s="172"/>
    </row>
    <row r="441" spans="1:10">
      <c r="A441" s="275">
        <v>430</v>
      </c>
      <c r="B441" s="170" t="s">
        <v>1637</v>
      </c>
      <c r="C441" s="167" t="s">
        <v>1722</v>
      </c>
      <c r="D441" s="172">
        <v>0</v>
      </c>
      <c r="E441" s="170" t="s">
        <v>1476</v>
      </c>
      <c r="F441" s="221"/>
      <c r="G441" s="172"/>
      <c r="H441" s="172"/>
      <c r="I441" s="172"/>
      <c r="J441" s="172"/>
    </row>
    <row r="442" spans="1:10">
      <c r="A442" s="275">
        <v>431</v>
      </c>
      <c r="B442" s="170" t="s">
        <v>2368</v>
      </c>
      <c r="C442" s="167" t="s">
        <v>2369</v>
      </c>
      <c r="D442" s="172">
        <v>0</v>
      </c>
      <c r="E442" s="170" t="s">
        <v>1476</v>
      </c>
      <c r="F442" s="221"/>
      <c r="G442" s="172"/>
      <c r="H442" s="172"/>
      <c r="I442" s="172"/>
      <c r="J442" s="172"/>
    </row>
    <row r="443" spans="1:10">
      <c r="A443" s="275">
        <v>432</v>
      </c>
      <c r="B443" s="170" t="s">
        <v>2370</v>
      </c>
      <c r="C443" s="167" t="s">
        <v>2371</v>
      </c>
      <c r="D443" s="172">
        <v>0</v>
      </c>
      <c r="E443" s="170" t="s">
        <v>1476</v>
      </c>
      <c r="F443" s="221"/>
      <c r="G443" s="172"/>
      <c r="H443" s="172"/>
      <c r="I443" s="172"/>
      <c r="J443" s="172"/>
    </row>
    <row r="444" spans="1:10" ht="30">
      <c r="A444" s="275">
        <v>433</v>
      </c>
      <c r="B444" s="170" t="s">
        <v>2372</v>
      </c>
      <c r="C444" s="167" t="s">
        <v>2373</v>
      </c>
      <c r="D444" s="172">
        <v>0</v>
      </c>
      <c r="E444" s="170" t="s">
        <v>1476</v>
      </c>
      <c r="F444" s="221"/>
      <c r="G444" s="172"/>
      <c r="H444" s="172"/>
      <c r="I444" s="172"/>
      <c r="J444" s="172"/>
    </row>
    <row r="445" spans="1:10">
      <c r="A445" s="275">
        <v>434</v>
      </c>
      <c r="B445" s="170" t="s">
        <v>2374</v>
      </c>
      <c r="C445" s="167" t="s">
        <v>2375</v>
      </c>
      <c r="D445" s="172">
        <v>0</v>
      </c>
      <c r="E445" s="170" t="s">
        <v>1476</v>
      </c>
      <c r="F445" s="221"/>
      <c r="G445" s="172"/>
      <c r="H445" s="172"/>
      <c r="I445" s="172"/>
      <c r="J445" s="172"/>
    </row>
    <row r="446" spans="1:10">
      <c r="A446" s="275">
        <v>435</v>
      </c>
      <c r="B446" s="170" t="s">
        <v>1522</v>
      </c>
      <c r="C446" s="167" t="s">
        <v>2376</v>
      </c>
      <c r="D446" s="172">
        <v>0</v>
      </c>
      <c r="E446" s="170" t="s">
        <v>1476</v>
      </c>
      <c r="F446" s="221"/>
      <c r="G446" s="172"/>
      <c r="H446" s="172"/>
      <c r="I446" s="172"/>
      <c r="J446" s="172"/>
    </row>
    <row r="447" spans="1:10">
      <c r="A447" s="275">
        <v>436</v>
      </c>
      <c r="B447" s="170" t="s">
        <v>2377</v>
      </c>
      <c r="C447" s="167" t="s">
        <v>2378</v>
      </c>
      <c r="D447" s="172">
        <v>0</v>
      </c>
      <c r="E447" s="170" t="s">
        <v>1476</v>
      </c>
      <c r="F447" s="221"/>
      <c r="G447" s="172"/>
      <c r="H447" s="172"/>
      <c r="I447" s="172"/>
      <c r="J447" s="172"/>
    </row>
    <row r="448" spans="1:10">
      <c r="A448" s="275">
        <v>437</v>
      </c>
      <c r="B448" s="170" t="s">
        <v>2379</v>
      </c>
      <c r="C448" s="167" t="s">
        <v>2380</v>
      </c>
      <c r="D448" s="172">
        <v>0</v>
      </c>
      <c r="E448" s="170" t="s">
        <v>1476</v>
      </c>
      <c r="F448" s="221"/>
      <c r="G448" s="172"/>
      <c r="H448" s="172"/>
      <c r="I448" s="172"/>
      <c r="J448" s="172"/>
    </row>
    <row r="449" spans="1:10">
      <c r="A449" s="275">
        <v>438</v>
      </c>
      <c r="B449" s="170" t="s">
        <v>1723</v>
      </c>
      <c r="C449" s="167" t="s">
        <v>1724</v>
      </c>
      <c r="D449" s="172">
        <v>0</v>
      </c>
      <c r="E449" s="170" t="s">
        <v>1476</v>
      </c>
      <c r="F449" s="221"/>
      <c r="G449" s="172"/>
      <c r="H449" s="172"/>
      <c r="I449" s="172"/>
      <c r="J449" s="172"/>
    </row>
    <row r="450" spans="1:10">
      <c r="A450" s="275">
        <v>439</v>
      </c>
      <c r="B450" s="170" t="s">
        <v>1725</v>
      </c>
      <c r="C450" s="167" t="s">
        <v>1726</v>
      </c>
      <c r="D450" s="172">
        <v>0</v>
      </c>
      <c r="E450" s="170" t="s">
        <v>1476</v>
      </c>
      <c r="F450" s="221"/>
      <c r="G450" s="172"/>
      <c r="H450" s="172"/>
      <c r="I450" s="172"/>
      <c r="J450" s="172"/>
    </row>
    <row r="451" spans="1:10">
      <c r="A451" s="275">
        <v>440</v>
      </c>
      <c r="B451" s="170" t="s">
        <v>2381</v>
      </c>
      <c r="C451" s="167" t="s">
        <v>2382</v>
      </c>
      <c r="D451" s="172">
        <v>0</v>
      </c>
      <c r="E451" s="170" t="s">
        <v>1476</v>
      </c>
      <c r="F451" s="221"/>
      <c r="G451" s="172"/>
      <c r="H451" s="172"/>
      <c r="I451" s="172"/>
      <c r="J451" s="172"/>
    </row>
    <row r="452" spans="1:10">
      <c r="A452" s="275">
        <v>441</v>
      </c>
      <c r="B452" s="170" t="s">
        <v>1727</v>
      </c>
      <c r="C452" s="167" t="s">
        <v>1728</v>
      </c>
      <c r="D452" s="172">
        <v>0</v>
      </c>
      <c r="E452" s="170" t="s">
        <v>1476</v>
      </c>
      <c r="F452" s="221"/>
      <c r="G452" s="172"/>
      <c r="H452" s="172"/>
      <c r="I452" s="172"/>
      <c r="J452" s="172"/>
    </row>
    <row r="453" spans="1:10">
      <c r="A453" s="275">
        <v>442</v>
      </c>
      <c r="B453" s="170" t="s">
        <v>1729</v>
      </c>
      <c r="C453" s="167" t="s">
        <v>1730</v>
      </c>
      <c r="D453" s="172">
        <v>0</v>
      </c>
      <c r="E453" s="170" t="s">
        <v>1476</v>
      </c>
      <c r="F453" s="221"/>
      <c r="G453" s="172"/>
      <c r="H453" s="172"/>
      <c r="I453" s="172"/>
      <c r="J453" s="172"/>
    </row>
    <row r="454" spans="1:10">
      <c r="A454" s="275">
        <v>443</v>
      </c>
      <c r="B454" s="170" t="s">
        <v>2383</v>
      </c>
      <c r="C454" s="167" t="s">
        <v>2384</v>
      </c>
      <c r="D454" s="172">
        <v>0</v>
      </c>
      <c r="E454" s="170" t="s">
        <v>1476</v>
      </c>
      <c r="F454" s="221"/>
      <c r="G454" s="172"/>
      <c r="H454" s="172"/>
      <c r="I454" s="172"/>
      <c r="J454" s="172"/>
    </row>
    <row r="455" spans="1:10">
      <c r="A455" s="275">
        <v>444</v>
      </c>
      <c r="B455" s="170" t="s">
        <v>1627</v>
      </c>
      <c r="C455" s="167" t="s">
        <v>1731</v>
      </c>
      <c r="D455" s="172">
        <v>0</v>
      </c>
      <c r="E455" s="170" t="s">
        <v>1476</v>
      </c>
      <c r="F455" s="221"/>
      <c r="G455" s="172"/>
      <c r="H455" s="172"/>
      <c r="I455" s="172"/>
      <c r="J455" s="172"/>
    </row>
    <row r="456" spans="1:10">
      <c r="A456" s="275">
        <v>445</v>
      </c>
      <c r="B456" s="170" t="s">
        <v>1628</v>
      </c>
      <c r="C456" s="167" t="s">
        <v>1732</v>
      </c>
      <c r="D456" s="172">
        <v>0</v>
      </c>
      <c r="E456" s="170" t="s">
        <v>1476</v>
      </c>
      <c r="F456" s="221"/>
      <c r="G456" s="172"/>
      <c r="H456" s="172"/>
      <c r="I456" s="172"/>
      <c r="J456" s="172"/>
    </row>
    <row r="457" spans="1:10">
      <c r="A457" s="275">
        <v>446</v>
      </c>
      <c r="B457" s="170" t="s">
        <v>2385</v>
      </c>
      <c r="C457" s="167" t="s">
        <v>2386</v>
      </c>
      <c r="D457" s="172">
        <v>0</v>
      </c>
      <c r="E457" s="170" t="s">
        <v>1476</v>
      </c>
      <c r="F457" s="221"/>
      <c r="G457" s="172"/>
      <c r="H457" s="172"/>
      <c r="I457" s="172"/>
      <c r="J457" s="172"/>
    </row>
    <row r="458" spans="1:10">
      <c r="A458" s="275">
        <v>447</v>
      </c>
      <c r="B458" s="170" t="s">
        <v>1733</v>
      </c>
      <c r="C458" s="167" t="s">
        <v>1734</v>
      </c>
      <c r="D458" s="172">
        <v>2</v>
      </c>
      <c r="E458" s="170" t="s">
        <v>1476</v>
      </c>
      <c r="F458" s="221"/>
      <c r="G458" s="172"/>
      <c r="H458" s="172"/>
      <c r="I458" s="172"/>
      <c r="J458" s="172"/>
    </row>
    <row r="459" spans="1:10">
      <c r="A459" s="275">
        <v>448</v>
      </c>
      <c r="B459" s="170" t="s">
        <v>1735</v>
      </c>
      <c r="C459" s="167" t="s">
        <v>1736</v>
      </c>
      <c r="D459" s="172">
        <v>8</v>
      </c>
      <c r="E459" s="170" t="s">
        <v>1476</v>
      </c>
      <c r="F459" s="221"/>
      <c r="G459" s="172"/>
      <c r="H459" s="172"/>
      <c r="I459" s="172"/>
      <c r="J459" s="172"/>
    </row>
    <row r="460" spans="1:10">
      <c r="A460" s="275">
        <v>449</v>
      </c>
      <c r="B460" s="170" t="s">
        <v>1490</v>
      </c>
      <c r="C460" s="167" t="s">
        <v>1737</v>
      </c>
      <c r="D460" s="172">
        <v>0</v>
      </c>
      <c r="E460" s="170" t="s">
        <v>1476</v>
      </c>
      <c r="F460" s="221"/>
      <c r="G460" s="172"/>
      <c r="H460" s="172"/>
      <c r="I460" s="172"/>
      <c r="J460" s="172"/>
    </row>
    <row r="461" spans="1:10">
      <c r="A461" s="275">
        <v>450</v>
      </c>
      <c r="B461" s="170" t="s">
        <v>1738</v>
      </c>
      <c r="C461" s="167" t="s">
        <v>1739</v>
      </c>
      <c r="D461" s="172">
        <v>0</v>
      </c>
      <c r="E461" s="170" t="s">
        <v>1476</v>
      </c>
      <c r="F461" s="221"/>
      <c r="G461" s="172"/>
      <c r="H461" s="172"/>
      <c r="I461" s="172"/>
      <c r="J461" s="172"/>
    </row>
    <row r="462" spans="1:10">
      <c r="A462" s="275">
        <v>451</v>
      </c>
      <c r="B462" s="170" t="s">
        <v>1740</v>
      </c>
      <c r="C462" s="167" t="s">
        <v>1741</v>
      </c>
      <c r="D462" s="172">
        <v>1</v>
      </c>
      <c r="E462" s="170" t="s">
        <v>1476</v>
      </c>
      <c r="F462" s="221"/>
      <c r="G462" s="172"/>
      <c r="H462" s="172"/>
      <c r="I462" s="172"/>
      <c r="J462" s="172"/>
    </row>
    <row r="463" spans="1:10">
      <c r="A463" s="275">
        <v>452</v>
      </c>
      <c r="B463" s="170" t="s">
        <v>1521</v>
      </c>
      <c r="C463" s="167" t="s">
        <v>1742</v>
      </c>
      <c r="D463" s="172">
        <v>0</v>
      </c>
      <c r="E463" s="170" t="s">
        <v>1476</v>
      </c>
      <c r="F463" s="221"/>
      <c r="G463" s="172"/>
      <c r="H463" s="172"/>
      <c r="I463" s="172"/>
      <c r="J463" s="172"/>
    </row>
    <row r="464" spans="1:10">
      <c r="A464" s="275">
        <v>453</v>
      </c>
      <c r="B464" s="170" t="s">
        <v>1521</v>
      </c>
      <c r="C464" s="167" t="s">
        <v>1743</v>
      </c>
      <c r="D464" s="172">
        <v>8</v>
      </c>
      <c r="E464" s="170" t="s">
        <v>1476</v>
      </c>
      <c r="F464" s="221"/>
      <c r="G464" s="172"/>
      <c r="H464" s="172"/>
      <c r="I464" s="172"/>
      <c r="J464" s="172"/>
    </row>
    <row r="465" spans="1:10">
      <c r="A465" s="275">
        <v>454</v>
      </c>
      <c r="B465" s="170" t="s">
        <v>1516</v>
      </c>
      <c r="C465" s="167" t="s">
        <v>1744</v>
      </c>
      <c r="D465" s="172">
        <v>8</v>
      </c>
      <c r="E465" s="170" t="s">
        <v>1476</v>
      </c>
      <c r="F465" s="221"/>
      <c r="G465" s="172"/>
      <c r="H465" s="172"/>
      <c r="I465" s="172"/>
      <c r="J465" s="172"/>
    </row>
    <row r="466" spans="1:10">
      <c r="A466" s="275">
        <v>455</v>
      </c>
      <c r="B466" s="170" t="s">
        <v>1745</v>
      </c>
      <c r="C466" s="167" t="s">
        <v>1746</v>
      </c>
      <c r="D466" s="172">
        <v>4</v>
      </c>
      <c r="E466" s="170" t="s">
        <v>1476</v>
      </c>
      <c r="F466" s="221"/>
      <c r="G466" s="172"/>
      <c r="H466" s="172"/>
      <c r="I466" s="172"/>
      <c r="J466" s="172"/>
    </row>
    <row r="467" spans="1:10">
      <c r="A467" s="275">
        <v>456</v>
      </c>
      <c r="B467" s="170" t="s">
        <v>1521</v>
      </c>
      <c r="C467" s="167" t="s">
        <v>1747</v>
      </c>
      <c r="D467" s="172">
        <v>8</v>
      </c>
      <c r="E467" s="170" t="s">
        <v>1476</v>
      </c>
      <c r="F467" s="221"/>
      <c r="G467" s="172"/>
      <c r="H467" s="172"/>
      <c r="I467" s="172"/>
      <c r="J467" s="172"/>
    </row>
    <row r="468" spans="1:10">
      <c r="A468" s="275">
        <v>457</v>
      </c>
      <c r="B468" s="170" t="s">
        <v>1748</v>
      </c>
      <c r="C468" s="167" t="s">
        <v>1749</v>
      </c>
      <c r="D468" s="172">
        <v>1</v>
      </c>
      <c r="E468" s="170" t="s">
        <v>1476</v>
      </c>
      <c r="F468" s="221"/>
      <c r="G468" s="172"/>
      <c r="H468" s="172"/>
      <c r="I468" s="172"/>
      <c r="J468" s="172"/>
    </row>
    <row r="469" spans="1:10">
      <c r="A469" s="275">
        <v>458</v>
      </c>
      <c r="B469" s="170" t="s">
        <v>1673</v>
      </c>
      <c r="C469" s="167" t="s">
        <v>1750</v>
      </c>
      <c r="D469" s="172">
        <v>2</v>
      </c>
      <c r="E469" s="170" t="s">
        <v>1476</v>
      </c>
      <c r="F469" s="221"/>
      <c r="G469" s="172"/>
      <c r="H469" s="172"/>
      <c r="I469" s="172"/>
      <c r="J469" s="172"/>
    </row>
    <row r="470" spans="1:10">
      <c r="A470" s="275">
        <v>459</v>
      </c>
      <c r="B470" s="170" t="s">
        <v>1586</v>
      </c>
      <c r="C470" s="167" t="s">
        <v>1751</v>
      </c>
      <c r="D470" s="172">
        <v>2</v>
      </c>
      <c r="E470" s="170" t="s">
        <v>1476</v>
      </c>
      <c r="F470" s="221"/>
      <c r="G470" s="172"/>
      <c r="H470" s="172"/>
      <c r="I470" s="172"/>
      <c r="J470" s="172"/>
    </row>
    <row r="471" spans="1:10">
      <c r="A471" s="275">
        <v>460</v>
      </c>
      <c r="B471" s="170" t="s">
        <v>1752</v>
      </c>
      <c r="C471" s="167" t="s">
        <v>1753</v>
      </c>
      <c r="D471" s="172">
        <v>0</v>
      </c>
      <c r="E471" s="170" t="s">
        <v>1476</v>
      </c>
      <c r="F471" s="221"/>
      <c r="G471" s="172"/>
      <c r="H471" s="172"/>
      <c r="I471" s="172"/>
      <c r="J471" s="172"/>
    </row>
    <row r="472" spans="1:10">
      <c r="A472" s="275">
        <v>461</v>
      </c>
      <c r="B472" s="170" t="s">
        <v>1663</v>
      </c>
      <c r="C472" s="167" t="s">
        <v>1754</v>
      </c>
      <c r="D472" s="172">
        <v>2</v>
      </c>
      <c r="E472" s="170" t="s">
        <v>1476</v>
      </c>
      <c r="F472" s="221"/>
      <c r="G472" s="172"/>
      <c r="H472" s="172"/>
      <c r="I472" s="172"/>
      <c r="J472" s="172"/>
    </row>
    <row r="473" spans="1:10">
      <c r="A473" s="275">
        <v>462</v>
      </c>
      <c r="B473" s="170" t="s">
        <v>1665</v>
      </c>
      <c r="C473" s="167" t="s">
        <v>1755</v>
      </c>
      <c r="D473" s="172">
        <v>2</v>
      </c>
      <c r="E473" s="170" t="s">
        <v>1476</v>
      </c>
      <c r="F473" s="221"/>
      <c r="G473" s="172"/>
      <c r="H473" s="172"/>
      <c r="I473" s="172"/>
      <c r="J473" s="172"/>
    </row>
    <row r="474" spans="1:10">
      <c r="A474" s="275">
        <v>463</v>
      </c>
      <c r="B474" s="170" t="s">
        <v>1756</v>
      </c>
      <c r="C474" s="167" t="s">
        <v>1757</v>
      </c>
      <c r="D474" s="172">
        <v>16</v>
      </c>
      <c r="E474" s="170" t="s">
        <v>1476</v>
      </c>
      <c r="F474" s="221"/>
      <c r="G474" s="172"/>
      <c r="H474" s="172"/>
      <c r="I474" s="172"/>
      <c r="J474" s="172"/>
    </row>
    <row r="475" spans="1:10">
      <c r="A475" s="275">
        <v>464</v>
      </c>
      <c r="B475" s="170" t="s">
        <v>1758</v>
      </c>
      <c r="C475" s="167" t="s">
        <v>1759</v>
      </c>
      <c r="D475" s="172">
        <v>2</v>
      </c>
      <c r="E475" s="170" t="s">
        <v>1476</v>
      </c>
      <c r="F475" s="221"/>
      <c r="G475" s="172"/>
      <c r="H475" s="172"/>
      <c r="I475" s="172"/>
      <c r="J475" s="172"/>
    </row>
    <row r="476" spans="1:10">
      <c r="A476" s="275">
        <v>465</v>
      </c>
      <c r="B476" s="170" t="s">
        <v>2387</v>
      </c>
      <c r="C476" s="167" t="s">
        <v>2388</v>
      </c>
      <c r="D476" s="172">
        <v>0</v>
      </c>
      <c r="E476" s="170" t="s">
        <v>1476</v>
      </c>
      <c r="F476" s="221"/>
      <c r="G476" s="172"/>
      <c r="H476" s="172"/>
      <c r="I476" s="172"/>
      <c r="J476" s="172"/>
    </row>
    <row r="477" spans="1:10">
      <c r="A477" s="275">
        <v>466</v>
      </c>
      <c r="B477" s="170" t="s">
        <v>1689</v>
      </c>
      <c r="C477" s="167" t="s">
        <v>1760</v>
      </c>
      <c r="D477" s="172">
        <v>2</v>
      </c>
      <c r="E477" s="170" t="s">
        <v>1476</v>
      </c>
      <c r="F477" s="221"/>
      <c r="G477" s="172"/>
      <c r="H477" s="172"/>
      <c r="I477" s="172"/>
      <c r="J477" s="172"/>
    </row>
    <row r="478" spans="1:10">
      <c r="A478" s="275">
        <v>467</v>
      </c>
      <c r="B478" s="170" t="s">
        <v>1761</v>
      </c>
      <c r="C478" s="167" t="s">
        <v>1762</v>
      </c>
      <c r="D478" s="172">
        <v>40</v>
      </c>
      <c r="E478" s="170" t="s">
        <v>1476</v>
      </c>
      <c r="F478" s="221"/>
      <c r="G478" s="172"/>
      <c r="H478" s="172"/>
      <c r="I478" s="172"/>
      <c r="J478" s="172"/>
    </row>
    <row r="479" spans="1:10">
      <c r="A479" s="275">
        <v>468</v>
      </c>
      <c r="B479" s="170" t="s">
        <v>2345</v>
      </c>
      <c r="C479" s="167">
        <v>81716</v>
      </c>
      <c r="D479" s="172">
        <v>0</v>
      </c>
      <c r="E479" s="170" t="s">
        <v>1476</v>
      </c>
      <c r="F479" s="170" t="s">
        <v>2389</v>
      </c>
      <c r="G479" s="172"/>
      <c r="H479" s="172"/>
      <c r="I479" s="172"/>
      <c r="J479" s="172"/>
    </row>
    <row r="480" spans="1:10">
      <c r="A480" s="275">
        <v>469</v>
      </c>
      <c r="B480" s="170" t="s">
        <v>1664</v>
      </c>
      <c r="C480" s="167" t="s">
        <v>2390</v>
      </c>
      <c r="D480" s="172">
        <v>2</v>
      </c>
      <c r="E480" s="170" t="s">
        <v>1476</v>
      </c>
      <c r="F480" s="170"/>
      <c r="G480" s="172"/>
      <c r="H480" s="172"/>
      <c r="I480" s="172"/>
      <c r="J480" s="172"/>
    </row>
    <row r="481" spans="1:10" ht="18.75">
      <c r="A481" s="283" t="s">
        <v>1763</v>
      </c>
      <c r="B481" s="283"/>
      <c r="C481" s="283"/>
      <c r="D481" s="283"/>
      <c r="E481" s="283"/>
      <c r="F481" s="283"/>
      <c r="G481" s="283"/>
      <c r="H481" s="283"/>
      <c r="I481" s="283"/>
      <c r="J481" s="283"/>
    </row>
    <row r="482" spans="1:10" ht="30">
      <c r="A482" s="275">
        <v>470</v>
      </c>
      <c r="B482" s="170" t="s">
        <v>2391</v>
      </c>
      <c r="C482" s="167"/>
      <c r="D482" s="172">
        <v>0</v>
      </c>
      <c r="E482" s="170" t="s">
        <v>1476</v>
      </c>
      <c r="F482" s="221"/>
      <c r="G482" s="172"/>
      <c r="H482" s="172"/>
      <c r="I482" s="172"/>
      <c r="J482" s="172"/>
    </row>
    <row r="483" spans="1:10">
      <c r="A483" s="275">
        <v>471</v>
      </c>
      <c r="B483" s="170" t="s">
        <v>1764</v>
      </c>
      <c r="C483" s="167" t="s">
        <v>1765</v>
      </c>
      <c r="D483" s="172">
        <v>240</v>
      </c>
      <c r="E483" s="170" t="s">
        <v>1476</v>
      </c>
      <c r="F483" s="221"/>
      <c r="G483" s="172"/>
      <c r="H483" s="172"/>
      <c r="I483" s="172"/>
      <c r="J483" s="172"/>
    </row>
    <row r="484" spans="1:10">
      <c r="A484" s="275">
        <v>424</v>
      </c>
      <c r="B484" s="170" t="s">
        <v>1766</v>
      </c>
      <c r="C484" s="167" t="s">
        <v>1767</v>
      </c>
      <c r="D484" s="172">
        <v>240</v>
      </c>
      <c r="E484" s="170" t="s">
        <v>1476</v>
      </c>
      <c r="F484" s="221"/>
      <c r="G484" s="172"/>
      <c r="H484" s="172"/>
      <c r="I484" s="172"/>
      <c r="J484" s="172"/>
    </row>
    <row r="485" spans="1:10">
      <c r="A485" s="275">
        <v>425</v>
      </c>
      <c r="B485" s="170" t="s">
        <v>1766</v>
      </c>
      <c r="C485" s="167" t="s">
        <v>1768</v>
      </c>
      <c r="D485" s="172">
        <v>240</v>
      </c>
      <c r="E485" s="170" t="s">
        <v>1476</v>
      </c>
      <c r="F485" s="221"/>
      <c r="G485" s="172"/>
      <c r="H485" s="172"/>
      <c r="I485" s="172"/>
      <c r="J485" s="172"/>
    </row>
    <row r="486" spans="1:10">
      <c r="A486" s="275">
        <v>426</v>
      </c>
      <c r="B486" s="170" t="s">
        <v>1769</v>
      </c>
      <c r="C486" s="167" t="s">
        <v>1770</v>
      </c>
      <c r="D486" s="172">
        <v>120</v>
      </c>
      <c r="E486" s="170" t="s">
        <v>1476</v>
      </c>
      <c r="F486" s="281" t="s">
        <v>2392</v>
      </c>
      <c r="G486" s="172"/>
      <c r="H486" s="172"/>
      <c r="I486" s="172"/>
      <c r="J486" s="172"/>
    </row>
    <row r="487" spans="1:10">
      <c r="A487" s="275">
        <v>427</v>
      </c>
      <c r="B487" s="170" t="s">
        <v>1769</v>
      </c>
      <c r="C487" s="167" t="s">
        <v>1771</v>
      </c>
      <c r="D487" s="172">
        <v>120</v>
      </c>
      <c r="E487" s="170" t="s">
        <v>1476</v>
      </c>
      <c r="F487" s="282"/>
      <c r="G487" s="172"/>
      <c r="H487" s="172"/>
      <c r="I487" s="172"/>
      <c r="J487" s="172"/>
    </row>
    <row r="488" spans="1:10">
      <c r="A488" s="275">
        <v>428</v>
      </c>
      <c r="B488" s="170" t="s">
        <v>1769</v>
      </c>
      <c r="C488" s="167" t="s">
        <v>1772</v>
      </c>
      <c r="D488" s="172">
        <v>60</v>
      </c>
      <c r="E488" s="170" t="s">
        <v>1476</v>
      </c>
      <c r="F488" s="281" t="s">
        <v>1709</v>
      </c>
      <c r="G488" s="172"/>
      <c r="H488" s="172"/>
      <c r="I488" s="172"/>
      <c r="J488" s="172"/>
    </row>
    <row r="489" spans="1:10">
      <c r="A489" s="275">
        <v>429</v>
      </c>
      <c r="B489" s="170" t="s">
        <v>1769</v>
      </c>
      <c r="C489" s="167" t="s">
        <v>1773</v>
      </c>
      <c r="D489" s="172">
        <v>60</v>
      </c>
      <c r="E489" s="170" t="s">
        <v>1476</v>
      </c>
      <c r="F489" s="282"/>
      <c r="G489" s="172"/>
      <c r="H489" s="172"/>
      <c r="I489" s="172"/>
      <c r="J489" s="172"/>
    </row>
    <row r="490" spans="1:10">
      <c r="A490" s="275">
        <v>430</v>
      </c>
      <c r="B490" s="170" t="s">
        <v>1774</v>
      </c>
      <c r="C490" s="167">
        <v>3974823</v>
      </c>
      <c r="D490" s="172">
        <v>5</v>
      </c>
      <c r="E490" s="170" t="s">
        <v>1476</v>
      </c>
      <c r="F490" s="221"/>
      <c r="G490" s="172"/>
      <c r="H490" s="172"/>
      <c r="I490" s="172"/>
      <c r="J490" s="172"/>
    </row>
    <row r="491" spans="1:10">
      <c r="A491" s="275">
        <v>431</v>
      </c>
      <c r="B491" s="170" t="s">
        <v>1775</v>
      </c>
      <c r="C491" s="114" t="s">
        <v>1776</v>
      </c>
      <c r="D491" s="172">
        <v>2</v>
      </c>
      <c r="E491" s="170" t="s">
        <v>1476</v>
      </c>
      <c r="F491" s="221"/>
      <c r="G491" s="172"/>
      <c r="H491" s="172"/>
      <c r="I491" s="172"/>
      <c r="J491" s="172"/>
    </row>
    <row r="492" spans="1:10" ht="30">
      <c r="A492" s="275">
        <v>432</v>
      </c>
      <c r="B492" s="170" t="s">
        <v>1777</v>
      </c>
      <c r="C492" s="167">
        <v>3910739</v>
      </c>
      <c r="D492" s="172">
        <v>2</v>
      </c>
      <c r="E492" s="170" t="s">
        <v>1476</v>
      </c>
      <c r="F492" s="221"/>
      <c r="G492" s="172"/>
      <c r="H492" s="172"/>
      <c r="I492" s="172"/>
      <c r="J492" s="172"/>
    </row>
    <row r="493" spans="1:10">
      <c r="A493" s="275">
        <v>433</v>
      </c>
      <c r="B493" s="170" t="s">
        <v>2393</v>
      </c>
      <c r="C493" s="167">
        <v>4988594</v>
      </c>
      <c r="D493" s="172">
        <v>0</v>
      </c>
      <c r="E493" s="170" t="s">
        <v>1476</v>
      </c>
      <c r="F493" s="221"/>
      <c r="G493" s="172"/>
      <c r="H493" s="172"/>
      <c r="I493" s="172"/>
      <c r="J493" s="172"/>
    </row>
    <row r="494" spans="1:10">
      <c r="A494" s="275">
        <v>434</v>
      </c>
      <c r="B494" s="170" t="s">
        <v>2394</v>
      </c>
      <c r="C494" s="167">
        <v>3975404</v>
      </c>
      <c r="D494" s="172">
        <v>0</v>
      </c>
      <c r="E494" s="170" t="s">
        <v>1476</v>
      </c>
      <c r="F494" s="221"/>
      <c r="G494" s="172"/>
      <c r="H494" s="172"/>
      <c r="I494" s="172"/>
      <c r="J494" s="172"/>
    </row>
    <row r="495" spans="1:10">
      <c r="A495" s="275">
        <v>435</v>
      </c>
      <c r="B495" s="170" t="s">
        <v>1778</v>
      </c>
      <c r="C495" s="167">
        <v>3975818</v>
      </c>
      <c r="D495" s="172">
        <v>2</v>
      </c>
      <c r="E495" s="170" t="s">
        <v>1476</v>
      </c>
      <c r="F495" s="221"/>
      <c r="G495" s="172"/>
      <c r="H495" s="172"/>
      <c r="I495" s="172"/>
      <c r="J495" s="172"/>
    </row>
    <row r="496" spans="1:10">
      <c r="A496" s="275">
        <v>436</v>
      </c>
      <c r="B496" s="170" t="s">
        <v>1779</v>
      </c>
      <c r="C496" s="167">
        <v>2830559</v>
      </c>
      <c r="D496" s="172">
        <v>6</v>
      </c>
      <c r="E496" s="170" t="s">
        <v>1476</v>
      </c>
      <c r="F496" s="221"/>
      <c r="G496" s="172"/>
      <c r="H496" s="172"/>
      <c r="I496" s="172"/>
      <c r="J496" s="172"/>
    </row>
    <row r="497" spans="1:10">
      <c r="A497" s="275">
        <v>437</v>
      </c>
      <c r="B497" s="170" t="s">
        <v>1780</v>
      </c>
      <c r="C497" s="167">
        <v>3974127</v>
      </c>
      <c r="D497" s="172">
        <v>6</v>
      </c>
      <c r="E497" s="170" t="s">
        <v>1476</v>
      </c>
      <c r="F497" s="221"/>
      <c r="G497" s="172"/>
      <c r="H497" s="172"/>
      <c r="I497" s="172"/>
      <c r="J497" s="172"/>
    </row>
    <row r="498" spans="1:10">
      <c r="A498" s="275">
        <v>438</v>
      </c>
      <c r="B498" s="170" t="s">
        <v>1781</v>
      </c>
      <c r="C498" s="167">
        <v>4921776</v>
      </c>
      <c r="D498" s="172">
        <v>1</v>
      </c>
      <c r="E498" s="170" t="s">
        <v>1476</v>
      </c>
      <c r="F498" s="221"/>
      <c r="G498" s="172"/>
      <c r="H498" s="172"/>
      <c r="I498" s="172"/>
      <c r="J498" s="172"/>
    </row>
    <row r="499" spans="1:10">
      <c r="A499" s="275">
        <v>439</v>
      </c>
      <c r="B499" s="170" t="s">
        <v>2395</v>
      </c>
      <c r="C499" s="167">
        <v>4932210</v>
      </c>
      <c r="D499" s="172">
        <v>0</v>
      </c>
      <c r="E499" s="170" t="s">
        <v>1476</v>
      </c>
      <c r="F499" s="221"/>
      <c r="G499" s="172"/>
      <c r="H499" s="172"/>
      <c r="I499" s="172"/>
      <c r="J499" s="172"/>
    </row>
    <row r="500" spans="1:10">
      <c r="A500" s="275">
        <v>440</v>
      </c>
      <c r="B500" s="170" t="s">
        <v>1653</v>
      </c>
      <c r="C500" s="167">
        <v>5263262</v>
      </c>
      <c r="D500" s="172">
        <v>12</v>
      </c>
      <c r="E500" s="170" t="s">
        <v>1476</v>
      </c>
      <c r="F500" s="221"/>
      <c r="G500" s="172"/>
      <c r="H500" s="172"/>
      <c r="I500" s="172"/>
      <c r="J500" s="172"/>
    </row>
    <row r="501" spans="1:10">
      <c r="A501" s="275">
        <v>441</v>
      </c>
      <c r="B501" s="170" t="s">
        <v>2396</v>
      </c>
      <c r="C501" s="167">
        <v>4988954</v>
      </c>
      <c r="D501" s="172">
        <v>0</v>
      </c>
      <c r="E501" s="170" t="s">
        <v>1476</v>
      </c>
      <c r="F501" s="221"/>
      <c r="G501" s="172"/>
      <c r="H501" s="172"/>
      <c r="I501" s="172"/>
      <c r="J501" s="172"/>
    </row>
    <row r="502" spans="1:10">
      <c r="A502" s="275">
        <v>442</v>
      </c>
      <c r="B502" s="170" t="s">
        <v>1782</v>
      </c>
      <c r="C502" s="167">
        <v>4038597</v>
      </c>
      <c r="D502" s="172">
        <v>1</v>
      </c>
      <c r="E502" s="170" t="s">
        <v>1476</v>
      </c>
      <c r="F502" s="221"/>
      <c r="G502" s="172"/>
      <c r="H502" s="172"/>
      <c r="I502" s="172"/>
      <c r="J502" s="172"/>
    </row>
    <row r="503" spans="1:10">
      <c r="A503" s="275">
        <v>443</v>
      </c>
      <c r="B503" s="170" t="s">
        <v>1783</v>
      </c>
      <c r="C503" s="167">
        <v>3965281</v>
      </c>
      <c r="D503" s="172">
        <v>2</v>
      </c>
      <c r="E503" s="170" t="s">
        <v>1476</v>
      </c>
      <c r="F503" s="221"/>
      <c r="G503" s="172"/>
      <c r="H503" s="172"/>
      <c r="I503" s="172"/>
      <c r="J503" s="172"/>
    </row>
    <row r="504" spans="1:10">
      <c r="A504" s="275">
        <v>444</v>
      </c>
      <c r="B504" s="170" t="s">
        <v>1784</v>
      </c>
      <c r="C504" s="167">
        <v>5266422</v>
      </c>
      <c r="D504" s="172">
        <v>24</v>
      </c>
      <c r="E504" s="170" t="s">
        <v>1476</v>
      </c>
      <c r="F504" s="221"/>
      <c r="G504" s="172"/>
      <c r="H504" s="172"/>
      <c r="I504" s="172"/>
      <c r="J504" s="172"/>
    </row>
    <row r="505" spans="1:10">
      <c r="A505" s="275">
        <v>445</v>
      </c>
      <c r="B505" s="170" t="s">
        <v>1785</v>
      </c>
      <c r="C505" s="167">
        <v>3289952</v>
      </c>
      <c r="D505" s="172">
        <v>20</v>
      </c>
      <c r="E505" s="170" t="s">
        <v>1476</v>
      </c>
      <c r="F505" s="221"/>
      <c r="G505" s="172"/>
      <c r="H505" s="172"/>
      <c r="I505" s="172"/>
      <c r="J505" s="172"/>
    </row>
    <row r="506" spans="1:10">
      <c r="A506" s="275">
        <v>446</v>
      </c>
      <c r="B506" s="170" t="s">
        <v>1786</v>
      </c>
      <c r="C506" s="167">
        <v>3976834</v>
      </c>
      <c r="D506" s="172">
        <v>2</v>
      </c>
      <c r="E506" s="170" t="s">
        <v>1476</v>
      </c>
      <c r="F506" s="221"/>
      <c r="G506" s="172"/>
      <c r="H506" s="172"/>
      <c r="I506" s="172"/>
      <c r="J506" s="172"/>
    </row>
    <row r="507" spans="1:10">
      <c r="A507" s="275">
        <v>447</v>
      </c>
      <c r="B507" s="170" t="s">
        <v>1787</v>
      </c>
      <c r="C507" s="167">
        <v>3800984</v>
      </c>
      <c r="D507" s="172">
        <v>4</v>
      </c>
      <c r="E507" s="170" t="s">
        <v>1476</v>
      </c>
      <c r="F507" s="221"/>
      <c r="G507" s="172"/>
      <c r="H507" s="172"/>
      <c r="I507" s="172"/>
      <c r="J507" s="172"/>
    </row>
    <row r="508" spans="1:10">
      <c r="A508" s="275">
        <v>448</v>
      </c>
      <c r="B508" s="170" t="s">
        <v>1788</v>
      </c>
      <c r="C508" s="167">
        <v>4955229</v>
      </c>
      <c r="D508" s="172">
        <v>1</v>
      </c>
      <c r="E508" s="170" t="s">
        <v>1476</v>
      </c>
      <c r="F508" s="221"/>
      <c r="G508" s="172"/>
      <c r="H508" s="172"/>
      <c r="I508" s="172"/>
      <c r="J508" s="172"/>
    </row>
    <row r="509" spans="1:10">
      <c r="A509" s="275">
        <v>449</v>
      </c>
      <c r="B509" s="170" t="s">
        <v>1789</v>
      </c>
      <c r="C509" s="167">
        <v>4955230</v>
      </c>
      <c r="D509" s="172">
        <v>1</v>
      </c>
      <c r="E509" s="170" t="s">
        <v>1476</v>
      </c>
      <c r="F509" s="221"/>
      <c r="G509" s="172"/>
      <c r="H509" s="172"/>
      <c r="I509" s="172"/>
      <c r="J509" s="172"/>
    </row>
    <row r="510" spans="1:10" ht="18.75">
      <c r="A510" s="283" t="s">
        <v>1790</v>
      </c>
      <c r="B510" s="283"/>
      <c r="C510" s="283"/>
      <c r="D510" s="283"/>
      <c r="E510" s="283"/>
      <c r="F510" s="283"/>
      <c r="G510" s="283"/>
      <c r="H510" s="283"/>
      <c r="I510" s="283"/>
      <c r="J510" s="283"/>
    </row>
    <row r="511" spans="1:10">
      <c r="A511" s="275">
        <v>450</v>
      </c>
      <c r="B511" s="170" t="s">
        <v>1791</v>
      </c>
      <c r="C511" s="170" t="s">
        <v>1792</v>
      </c>
      <c r="D511" s="172">
        <v>10</v>
      </c>
      <c r="E511" s="170" t="s">
        <v>1476</v>
      </c>
      <c r="F511" s="221"/>
      <c r="G511" s="172"/>
      <c r="H511" s="172"/>
      <c r="I511" s="172"/>
      <c r="J511" s="172"/>
    </row>
    <row r="512" spans="1:10" ht="30">
      <c r="A512" s="275">
        <v>451</v>
      </c>
      <c r="B512" s="170" t="s">
        <v>1793</v>
      </c>
      <c r="C512" s="114">
        <v>64700136</v>
      </c>
      <c r="D512" s="172">
        <v>5</v>
      </c>
      <c r="E512" s="170" t="s">
        <v>1794</v>
      </c>
      <c r="F512" s="221"/>
      <c r="G512" s="172"/>
      <c r="H512" s="172"/>
      <c r="I512" s="172"/>
      <c r="J512" s="172"/>
    </row>
    <row r="513" spans="1:10">
      <c r="A513" s="275">
        <v>452</v>
      </c>
      <c r="B513" s="170" t="s">
        <v>1795</v>
      </c>
      <c r="C513" s="170">
        <v>64700104</v>
      </c>
      <c r="D513" s="172">
        <v>60</v>
      </c>
      <c r="E513" s="170" t="s">
        <v>1476</v>
      </c>
      <c r="F513" s="221"/>
      <c r="G513" s="172"/>
      <c r="H513" s="172"/>
      <c r="I513" s="172"/>
      <c r="J513" s="172"/>
    </row>
    <row r="514" spans="1:10">
      <c r="A514" s="275">
        <v>453</v>
      </c>
      <c r="B514" s="170" t="s">
        <v>1796</v>
      </c>
      <c r="C514" s="170">
        <v>64700106</v>
      </c>
      <c r="D514" s="172">
        <v>60</v>
      </c>
      <c r="E514" s="170" t="s">
        <v>1476</v>
      </c>
      <c r="F514" s="221"/>
      <c r="G514" s="172"/>
      <c r="H514" s="172"/>
      <c r="I514" s="172"/>
      <c r="J514" s="172"/>
    </row>
    <row r="515" spans="1:10">
      <c r="A515" s="275">
        <v>454</v>
      </c>
      <c r="B515" s="277" t="s">
        <v>1797</v>
      </c>
      <c r="C515" s="114">
        <v>64700107</v>
      </c>
      <c r="D515" s="172">
        <v>1000</v>
      </c>
      <c r="E515" s="170" t="s">
        <v>1476</v>
      </c>
      <c r="F515" s="221"/>
      <c r="G515" s="172"/>
      <c r="H515" s="172"/>
      <c r="I515" s="172"/>
      <c r="J515" s="172"/>
    </row>
    <row r="516" spans="1:10">
      <c r="A516" s="275">
        <v>455</v>
      </c>
      <c r="B516" s="170" t="s">
        <v>1502</v>
      </c>
      <c r="C516" s="170">
        <v>64700108</v>
      </c>
      <c r="D516" s="172">
        <v>60</v>
      </c>
      <c r="E516" s="170" t="s">
        <v>1476</v>
      </c>
      <c r="F516" s="221"/>
      <c r="G516" s="172"/>
      <c r="H516" s="172"/>
      <c r="I516" s="172"/>
      <c r="J516" s="172"/>
    </row>
    <row r="517" spans="1:10">
      <c r="A517" s="275">
        <v>456</v>
      </c>
      <c r="B517" s="170" t="s">
        <v>1798</v>
      </c>
      <c r="C517" s="114">
        <v>63400188</v>
      </c>
      <c r="D517" s="172">
        <v>600</v>
      </c>
      <c r="E517" s="170" t="s">
        <v>1476</v>
      </c>
      <c r="F517" s="221"/>
      <c r="G517" s="172"/>
      <c r="H517" s="172"/>
      <c r="I517" s="172"/>
      <c r="J517" s="172"/>
    </row>
    <row r="518" spans="1:10">
      <c r="A518" s="275">
        <v>457</v>
      </c>
      <c r="B518" s="170" t="s">
        <v>1799</v>
      </c>
      <c r="C518" s="114">
        <v>63400189</v>
      </c>
      <c r="D518" s="172">
        <v>600</v>
      </c>
      <c r="E518" s="170" t="s">
        <v>1476</v>
      </c>
      <c r="F518" s="221"/>
      <c r="G518" s="172"/>
      <c r="H518" s="172"/>
      <c r="I518" s="172"/>
      <c r="J518" s="172"/>
    </row>
    <row r="519" spans="1:10">
      <c r="A519" s="275">
        <v>458</v>
      </c>
      <c r="B519" s="170" t="s">
        <v>1799</v>
      </c>
      <c r="C519" s="114">
        <v>63400190</v>
      </c>
      <c r="D519" s="172">
        <v>600</v>
      </c>
      <c r="E519" s="170" t="s">
        <v>1476</v>
      </c>
      <c r="F519" s="221"/>
      <c r="G519" s="172"/>
      <c r="H519" s="172"/>
      <c r="I519" s="172"/>
      <c r="J519" s="172"/>
    </row>
    <row r="520" spans="1:10">
      <c r="A520" s="275">
        <v>459</v>
      </c>
      <c r="B520" s="170" t="s">
        <v>1520</v>
      </c>
      <c r="C520" s="114">
        <v>63400195</v>
      </c>
      <c r="D520" s="172">
        <v>600</v>
      </c>
      <c r="E520" s="170" t="s">
        <v>1476</v>
      </c>
      <c r="F520" s="221"/>
      <c r="G520" s="172"/>
      <c r="H520" s="172"/>
      <c r="I520" s="172"/>
      <c r="J520" s="172"/>
    </row>
    <row r="521" spans="1:10">
      <c r="A521" s="275">
        <v>460</v>
      </c>
      <c r="B521" s="277" t="s">
        <v>1800</v>
      </c>
      <c r="C521" s="114">
        <v>80100120</v>
      </c>
      <c r="D521" s="172">
        <v>30</v>
      </c>
      <c r="E521" s="170" t="s">
        <v>1476</v>
      </c>
      <c r="F521" s="221"/>
      <c r="G521" s="172"/>
      <c r="H521" s="172"/>
      <c r="I521" s="172"/>
      <c r="J521" s="172"/>
    </row>
    <row r="522" spans="1:10">
      <c r="A522" s="275">
        <v>461</v>
      </c>
      <c r="B522" s="277" t="s">
        <v>1800</v>
      </c>
      <c r="C522" s="114">
        <v>80100119</v>
      </c>
      <c r="D522" s="172">
        <v>30</v>
      </c>
      <c r="E522" s="170" t="s">
        <v>1476</v>
      </c>
      <c r="F522" s="221"/>
      <c r="G522" s="172"/>
      <c r="H522" s="172"/>
      <c r="I522" s="172"/>
      <c r="J522" s="172"/>
    </row>
    <row r="523" spans="1:10">
      <c r="A523" s="275">
        <v>462</v>
      </c>
      <c r="B523" s="170" t="s">
        <v>1801</v>
      </c>
      <c r="C523" s="170">
        <v>64700103</v>
      </c>
      <c r="D523" s="172">
        <v>1000</v>
      </c>
      <c r="E523" s="170" t="s">
        <v>1476</v>
      </c>
      <c r="F523" s="221"/>
      <c r="G523" s="172"/>
      <c r="H523" s="172"/>
      <c r="I523" s="172"/>
      <c r="J523" s="172"/>
    </row>
    <row r="524" spans="1:10">
      <c r="A524" s="275">
        <v>463</v>
      </c>
      <c r="B524" s="277" t="s">
        <v>1802</v>
      </c>
      <c r="C524" s="114">
        <v>64700122</v>
      </c>
      <c r="D524" s="172">
        <v>30</v>
      </c>
      <c r="E524" s="170" t="s">
        <v>1476</v>
      </c>
      <c r="F524" s="221"/>
      <c r="G524" s="172"/>
      <c r="H524" s="172"/>
      <c r="I524" s="172"/>
      <c r="J524" s="172"/>
    </row>
    <row r="525" spans="1:10">
      <c r="A525" s="275">
        <v>464</v>
      </c>
      <c r="B525" s="277" t="s">
        <v>1803</v>
      </c>
      <c r="C525" s="114">
        <v>64700123</v>
      </c>
      <c r="D525" s="172">
        <v>9</v>
      </c>
      <c r="E525" s="170" t="s">
        <v>1476</v>
      </c>
      <c r="F525" s="221"/>
      <c r="G525" s="172"/>
      <c r="H525" s="172"/>
      <c r="I525" s="172"/>
      <c r="J525" s="172"/>
    </row>
    <row r="526" spans="1:10">
      <c r="A526" s="275">
        <v>465</v>
      </c>
      <c r="B526" s="277" t="s">
        <v>1804</v>
      </c>
      <c r="C526" s="114">
        <v>64700124</v>
      </c>
      <c r="D526" s="172">
        <v>18</v>
      </c>
      <c r="E526" s="170" t="s">
        <v>1476</v>
      </c>
      <c r="F526" s="221"/>
      <c r="G526" s="172"/>
      <c r="H526" s="172"/>
      <c r="I526" s="172"/>
      <c r="J526" s="172"/>
    </row>
    <row r="527" spans="1:10">
      <c r="A527" s="275">
        <v>466</v>
      </c>
      <c r="B527" s="277" t="s">
        <v>1805</v>
      </c>
      <c r="C527" s="114">
        <v>64700125</v>
      </c>
      <c r="D527" s="172">
        <v>3</v>
      </c>
      <c r="E527" s="170" t="s">
        <v>1476</v>
      </c>
      <c r="F527" s="221"/>
      <c r="G527" s="172"/>
      <c r="H527" s="172"/>
      <c r="I527" s="172"/>
      <c r="J527" s="172"/>
    </row>
    <row r="528" spans="1:10">
      <c r="A528" s="275">
        <v>467</v>
      </c>
      <c r="B528" s="114" t="s">
        <v>989</v>
      </c>
      <c r="C528" s="114">
        <v>64700110</v>
      </c>
      <c r="D528" s="172">
        <v>18</v>
      </c>
      <c r="E528" s="170" t="s">
        <v>1476</v>
      </c>
      <c r="F528" s="221"/>
      <c r="G528" s="172"/>
      <c r="H528" s="172"/>
      <c r="I528" s="172"/>
      <c r="J528" s="172"/>
    </row>
    <row r="529" spans="1:10">
      <c r="A529" s="275">
        <v>468</v>
      </c>
      <c r="B529" s="114" t="s">
        <v>1806</v>
      </c>
      <c r="C529" s="114">
        <v>64700114</v>
      </c>
      <c r="D529" s="172">
        <v>18</v>
      </c>
      <c r="E529" s="170" t="s">
        <v>1476</v>
      </c>
      <c r="F529" s="221"/>
      <c r="G529" s="172"/>
      <c r="H529" s="172"/>
      <c r="I529" s="172"/>
      <c r="J529" s="172"/>
    </row>
    <row r="530" spans="1:10">
      <c r="A530" s="275">
        <v>469</v>
      </c>
      <c r="B530" s="114" t="s">
        <v>1807</v>
      </c>
      <c r="C530" s="114">
        <v>64700130</v>
      </c>
      <c r="D530" s="172">
        <v>18</v>
      </c>
      <c r="E530" s="170" t="s">
        <v>1476</v>
      </c>
      <c r="F530" s="221"/>
      <c r="G530" s="172"/>
      <c r="H530" s="172"/>
      <c r="I530" s="172"/>
      <c r="J530" s="172"/>
    </row>
    <row r="531" spans="1:10">
      <c r="A531" s="275">
        <v>470</v>
      </c>
      <c r="B531" s="170" t="s">
        <v>1808</v>
      </c>
      <c r="C531" s="170">
        <v>80649005</v>
      </c>
      <c r="D531" s="172">
        <v>180</v>
      </c>
      <c r="E531" s="170" t="s">
        <v>1476</v>
      </c>
      <c r="F531" s="221"/>
      <c r="G531" s="172"/>
      <c r="H531" s="172"/>
      <c r="I531" s="172"/>
      <c r="J531" s="172"/>
    </row>
    <row r="532" spans="1:10">
      <c r="A532" s="275">
        <v>471</v>
      </c>
      <c r="B532" s="277" t="s">
        <v>1809</v>
      </c>
      <c r="C532" s="114">
        <v>64700105</v>
      </c>
      <c r="D532" s="172">
        <v>60</v>
      </c>
      <c r="E532" s="170" t="s">
        <v>1476</v>
      </c>
      <c r="F532" s="221"/>
      <c r="G532" s="172"/>
      <c r="H532" s="172"/>
      <c r="I532" s="172"/>
      <c r="J532" s="172"/>
    </row>
    <row r="533" spans="1:10">
      <c r="A533" s="275">
        <v>472</v>
      </c>
      <c r="B533" s="170" t="s">
        <v>1509</v>
      </c>
      <c r="C533" s="114">
        <v>64700126</v>
      </c>
      <c r="D533" s="172">
        <v>3</v>
      </c>
      <c r="E533" s="170" t="s">
        <v>1476</v>
      </c>
      <c r="F533" s="221"/>
      <c r="G533" s="172"/>
      <c r="H533" s="172"/>
      <c r="I533" s="172"/>
      <c r="J533" s="172"/>
    </row>
    <row r="534" spans="1:10">
      <c r="A534" s="275">
        <v>473</v>
      </c>
      <c r="B534" s="170" t="s">
        <v>984</v>
      </c>
      <c r="C534" s="170">
        <v>63200113</v>
      </c>
      <c r="D534" s="172">
        <v>18</v>
      </c>
      <c r="E534" s="170" t="s">
        <v>1476</v>
      </c>
      <c r="F534" s="221"/>
      <c r="G534" s="172"/>
      <c r="H534" s="172"/>
      <c r="I534" s="172"/>
      <c r="J534" s="172"/>
    </row>
    <row r="535" spans="1:10">
      <c r="A535" s="275">
        <v>474</v>
      </c>
      <c r="B535" s="114" t="s">
        <v>984</v>
      </c>
      <c r="C535" s="114" t="s">
        <v>1810</v>
      </c>
      <c r="D535" s="172">
        <v>18</v>
      </c>
      <c r="E535" s="170" t="s">
        <v>1476</v>
      </c>
      <c r="F535" s="221"/>
      <c r="G535" s="172"/>
      <c r="H535" s="172"/>
      <c r="I535" s="172"/>
      <c r="J535" s="172"/>
    </row>
    <row r="536" spans="1:10">
      <c r="A536" s="275">
        <v>475</v>
      </c>
      <c r="B536" s="170" t="s">
        <v>1811</v>
      </c>
      <c r="C536" s="167">
        <v>64700133</v>
      </c>
      <c r="D536" s="172">
        <v>10</v>
      </c>
      <c r="E536" s="170" t="s">
        <v>1476</v>
      </c>
      <c r="F536" s="221"/>
      <c r="G536" s="172"/>
      <c r="H536" s="172"/>
      <c r="I536" s="172"/>
      <c r="J536" s="172"/>
    </row>
    <row r="537" spans="1:10">
      <c r="A537" s="275">
        <v>476</v>
      </c>
      <c r="B537" s="170" t="s">
        <v>1030</v>
      </c>
      <c r="C537" s="167">
        <v>63400191</v>
      </c>
      <c r="D537" s="172">
        <v>30</v>
      </c>
      <c r="E537" s="170" t="s">
        <v>1476</v>
      </c>
      <c r="F537" s="221"/>
      <c r="G537" s="172"/>
      <c r="H537" s="172"/>
      <c r="I537" s="172"/>
      <c r="J537" s="172"/>
    </row>
    <row r="538" spans="1:10">
      <c r="A538" s="275">
        <v>477</v>
      </c>
      <c r="B538" s="170" t="s">
        <v>1030</v>
      </c>
      <c r="C538" s="167">
        <v>63400192</v>
      </c>
      <c r="D538" s="172">
        <v>30</v>
      </c>
      <c r="E538" s="170" t="s">
        <v>1476</v>
      </c>
      <c r="F538" s="221"/>
      <c r="G538" s="172"/>
      <c r="H538" s="172"/>
      <c r="I538" s="172"/>
      <c r="J538" s="172"/>
    </row>
    <row r="539" spans="1:10">
      <c r="A539" s="275">
        <v>478</v>
      </c>
      <c r="B539" s="170" t="s">
        <v>1812</v>
      </c>
      <c r="C539" s="167">
        <v>63400196</v>
      </c>
      <c r="D539" s="172">
        <v>30</v>
      </c>
      <c r="E539" s="170" t="s">
        <v>1476</v>
      </c>
      <c r="F539" s="221"/>
      <c r="G539" s="172"/>
      <c r="H539" s="172"/>
      <c r="I539" s="172"/>
      <c r="J539" s="172"/>
    </row>
    <row r="540" spans="1:10" ht="18.75">
      <c r="A540" s="211"/>
      <c r="B540" s="288" t="s">
        <v>1813</v>
      </c>
      <c r="C540" s="81">
        <v>64700101</v>
      </c>
      <c r="D540" s="175">
        <v>5</v>
      </c>
      <c r="E540" s="222" t="s">
        <v>1476</v>
      </c>
      <c r="F540" s="48"/>
      <c r="G540" s="176"/>
      <c r="H540" s="176"/>
      <c r="I540" s="176"/>
      <c r="J540" s="176"/>
    </row>
    <row r="541" spans="1:10" ht="18.75">
      <c r="A541" s="283" t="s">
        <v>1814</v>
      </c>
      <c r="B541" s="283"/>
      <c r="C541" s="283"/>
      <c r="D541" s="283"/>
      <c r="E541" s="283"/>
      <c r="F541" s="283"/>
      <c r="G541" s="283"/>
      <c r="H541" s="283"/>
      <c r="I541" s="283"/>
      <c r="J541" s="283"/>
    </row>
    <row r="542" spans="1:10">
      <c r="A542" s="115">
        <v>479</v>
      </c>
      <c r="B542" s="290" t="s">
        <v>982</v>
      </c>
      <c r="C542" s="291" t="s">
        <v>1815</v>
      </c>
      <c r="D542" s="170">
        <v>22</v>
      </c>
      <c r="E542" s="170"/>
      <c r="F542" s="276"/>
      <c r="G542" s="276"/>
      <c r="H542" s="276"/>
      <c r="I542" s="276"/>
      <c r="J542" s="276"/>
    </row>
    <row r="543" spans="1:10">
      <c r="A543" s="115">
        <v>480</v>
      </c>
      <c r="B543" s="292" t="s">
        <v>1816</v>
      </c>
      <c r="C543" s="293" t="s">
        <v>1817</v>
      </c>
      <c r="D543" s="172">
        <v>4</v>
      </c>
      <c r="E543" s="112"/>
      <c r="F543" s="194"/>
      <c r="G543" s="172">
        <v>1</v>
      </c>
      <c r="H543" s="172">
        <v>2</v>
      </c>
      <c r="I543" s="172">
        <v>1</v>
      </c>
      <c r="J543" s="172">
        <v>0</v>
      </c>
    </row>
    <row r="544" spans="1:10">
      <c r="A544" s="115">
        <v>481</v>
      </c>
      <c r="B544" s="292" t="s">
        <v>1816</v>
      </c>
      <c r="C544" s="294" t="s">
        <v>1818</v>
      </c>
      <c r="D544" s="172">
        <v>1</v>
      </c>
      <c r="E544" s="112"/>
      <c r="F544" s="194"/>
      <c r="G544" s="172">
        <v>2</v>
      </c>
      <c r="H544" s="172">
        <v>2</v>
      </c>
      <c r="I544" s="172">
        <v>2</v>
      </c>
      <c r="J544" s="172">
        <v>0</v>
      </c>
    </row>
    <row r="545" spans="1:10">
      <c r="A545" s="115">
        <v>482</v>
      </c>
      <c r="B545" s="292" t="s">
        <v>1819</v>
      </c>
      <c r="C545" s="294" t="s">
        <v>1820</v>
      </c>
      <c r="D545" s="172">
        <v>3</v>
      </c>
      <c r="E545" s="112"/>
      <c r="F545" s="194"/>
      <c r="G545" s="172">
        <v>2</v>
      </c>
      <c r="H545" s="172">
        <v>12</v>
      </c>
      <c r="I545" s="172">
        <v>6</v>
      </c>
      <c r="J545" s="172">
        <v>0</v>
      </c>
    </row>
    <row r="546" spans="1:10">
      <c r="A546" s="115">
        <v>483</v>
      </c>
      <c r="B546" s="292" t="s">
        <v>1821</v>
      </c>
      <c r="C546" s="294" t="s">
        <v>1822</v>
      </c>
      <c r="D546" s="172">
        <v>8</v>
      </c>
      <c r="E546" s="112"/>
      <c r="F546" s="194"/>
      <c r="G546" s="172">
        <v>0</v>
      </c>
      <c r="H546" s="172">
        <v>1</v>
      </c>
      <c r="I546" s="172">
        <v>0</v>
      </c>
      <c r="J546" s="172">
        <v>0</v>
      </c>
    </row>
    <row r="547" spans="1:10">
      <c r="A547" s="115">
        <v>484</v>
      </c>
      <c r="B547" s="292" t="s">
        <v>1823</v>
      </c>
      <c r="C547" s="294" t="s">
        <v>1824</v>
      </c>
      <c r="D547" s="172">
        <v>8</v>
      </c>
      <c r="E547" s="112"/>
      <c r="F547" s="194"/>
      <c r="G547" s="172">
        <v>1</v>
      </c>
      <c r="H547" s="172">
        <v>6</v>
      </c>
      <c r="I547" s="172">
        <v>2</v>
      </c>
      <c r="J547" s="172">
        <v>0</v>
      </c>
    </row>
    <row r="548" spans="1:10">
      <c r="A548" s="115">
        <v>485</v>
      </c>
      <c r="B548" s="292" t="s">
        <v>1825</v>
      </c>
      <c r="C548" s="294" t="s">
        <v>1826</v>
      </c>
      <c r="D548" s="172">
        <v>1</v>
      </c>
      <c r="E548" s="112"/>
      <c r="F548" s="194"/>
      <c r="G548" s="172">
        <v>1</v>
      </c>
      <c r="H548" s="172">
        <v>3</v>
      </c>
      <c r="I548" s="172">
        <v>3</v>
      </c>
      <c r="J548" s="172">
        <v>0</v>
      </c>
    </row>
    <row r="549" spans="1:10">
      <c r="A549" s="115">
        <v>486</v>
      </c>
      <c r="B549" s="292" t="s">
        <v>1825</v>
      </c>
      <c r="C549" s="294" t="s">
        <v>1826</v>
      </c>
      <c r="D549" s="172">
        <v>1</v>
      </c>
      <c r="E549" s="170"/>
      <c r="F549" s="194"/>
      <c r="G549" s="172">
        <v>36</v>
      </c>
      <c r="H549" s="172">
        <v>36</v>
      </c>
      <c r="I549" s="172">
        <v>36</v>
      </c>
      <c r="J549" s="172">
        <v>36</v>
      </c>
    </row>
    <row r="550" spans="1:10">
      <c r="A550" s="115">
        <v>487</v>
      </c>
      <c r="B550" s="292" t="s">
        <v>1825</v>
      </c>
      <c r="C550" s="294" t="s">
        <v>1826</v>
      </c>
      <c r="D550" s="172">
        <v>1</v>
      </c>
      <c r="E550" s="170"/>
      <c r="F550" s="194"/>
      <c r="G550" s="172">
        <v>102</v>
      </c>
      <c r="H550" s="172">
        <v>102</v>
      </c>
      <c r="I550" s="172">
        <v>102</v>
      </c>
      <c r="J550" s="172">
        <v>102</v>
      </c>
    </row>
    <row r="551" spans="1:10">
      <c r="A551" s="115">
        <v>488</v>
      </c>
      <c r="B551" s="292" t="s">
        <v>1825</v>
      </c>
      <c r="C551" s="294" t="s">
        <v>1826</v>
      </c>
      <c r="D551" s="172">
        <v>1</v>
      </c>
      <c r="E551" s="170"/>
      <c r="F551" s="194"/>
      <c r="G551" s="172">
        <v>6</v>
      </c>
      <c r="H551" s="172">
        <v>6</v>
      </c>
      <c r="I551" s="172">
        <v>6</v>
      </c>
      <c r="J551" s="172">
        <v>6</v>
      </c>
    </row>
    <row r="552" spans="1:10">
      <c r="A552" s="115">
        <v>489</v>
      </c>
      <c r="B552" s="292" t="s">
        <v>1825</v>
      </c>
      <c r="C552" s="294" t="s">
        <v>1826</v>
      </c>
      <c r="D552" s="172">
        <v>1</v>
      </c>
      <c r="E552" s="170"/>
      <c r="F552" s="194"/>
      <c r="G552" s="172">
        <v>30</v>
      </c>
      <c r="H552" s="172">
        <v>30</v>
      </c>
      <c r="I552" s="172">
        <v>30</v>
      </c>
      <c r="J552" s="172">
        <v>30</v>
      </c>
    </row>
    <row r="553" spans="1:10">
      <c r="A553" s="115">
        <v>490</v>
      </c>
      <c r="B553" s="292" t="s">
        <v>1825</v>
      </c>
      <c r="C553" s="294" t="s">
        <v>1826</v>
      </c>
      <c r="D553" s="172">
        <v>1</v>
      </c>
      <c r="E553" s="170"/>
      <c r="F553" s="194"/>
      <c r="G553" s="172">
        <v>6</v>
      </c>
      <c r="H553" s="172">
        <v>6</v>
      </c>
      <c r="I553" s="172">
        <v>6</v>
      </c>
      <c r="J553" s="172">
        <v>6</v>
      </c>
    </row>
    <row r="554" spans="1:10">
      <c r="A554" s="115">
        <v>491</v>
      </c>
      <c r="B554" s="292" t="s">
        <v>1825</v>
      </c>
      <c r="C554" s="294" t="s">
        <v>1826</v>
      </c>
      <c r="D554" s="172">
        <v>1</v>
      </c>
      <c r="E554" s="170"/>
      <c r="F554" s="194"/>
      <c r="G554" s="172">
        <v>30</v>
      </c>
      <c r="H554" s="172">
        <v>30</v>
      </c>
      <c r="I554" s="172">
        <v>30</v>
      </c>
      <c r="J554" s="172">
        <v>30</v>
      </c>
    </row>
    <row r="555" spans="1:10">
      <c r="A555" s="115">
        <v>492</v>
      </c>
      <c r="B555" s="292" t="s">
        <v>1825</v>
      </c>
      <c r="C555" s="294" t="s">
        <v>1827</v>
      </c>
      <c r="D555" s="172">
        <v>1</v>
      </c>
      <c r="E555" s="170"/>
      <c r="F555" s="194"/>
      <c r="G555" s="172">
        <v>42</v>
      </c>
      <c r="H555" s="172">
        <v>42</v>
      </c>
      <c r="I555" s="172">
        <v>42</v>
      </c>
      <c r="J555" s="172">
        <v>42</v>
      </c>
    </row>
    <row r="556" spans="1:10">
      <c r="A556" s="115">
        <v>493</v>
      </c>
      <c r="B556" s="292" t="s">
        <v>1825</v>
      </c>
      <c r="C556" s="294" t="s">
        <v>1827</v>
      </c>
      <c r="D556" s="172">
        <v>1</v>
      </c>
      <c r="E556" s="170"/>
      <c r="F556" s="194"/>
      <c r="G556" s="172">
        <v>15</v>
      </c>
      <c r="H556" s="172">
        <v>15</v>
      </c>
      <c r="I556" s="172">
        <v>15</v>
      </c>
      <c r="J556" s="172">
        <v>15</v>
      </c>
    </row>
    <row r="557" spans="1:10">
      <c r="A557" s="115">
        <v>494</v>
      </c>
      <c r="B557" s="292" t="s">
        <v>1828</v>
      </c>
      <c r="C557" s="294" t="s">
        <v>1829</v>
      </c>
      <c r="D557" s="172">
        <v>1</v>
      </c>
      <c r="E557" s="170"/>
      <c r="F557" s="194"/>
      <c r="G557" s="172">
        <v>3</v>
      </c>
      <c r="H557" s="172">
        <v>3</v>
      </c>
      <c r="I557" s="172">
        <v>3</v>
      </c>
      <c r="J557" s="172">
        <v>3</v>
      </c>
    </row>
    <row r="558" spans="1:10">
      <c r="A558" s="115">
        <v>495</v>
      </c>
      <c r="B558" s="292" t="s">
        <v>1830</v>
      </c>
      <c r="C558" s="294" t="s">
        <v>1831</v>
      </c>
      <c r="D558" s="172">
        <v>1</v>
      </c>
      <c r="E558" s="170"/>
      <c r="F558" s="194"/>
      <c r="G558" s="172">
        <v>0</v>
      </c>
      <c r="H558" s="172">
        <v>3</v>
      </c>
      <c r="I558" s="172">
        <v>3</v>
      </c>
      <c r="J558" s="172">
        <v>0</v>
      </c>
    </row>
    <row r="559" spans="1:10">
      <c r="A559" s="115">
        <v>496</v>
      </c>
      <c r="B559" s="292" t="s">
        <v>1832</v>
      </c>
      <c r="C559" s="294" t="s">
        <v>1833</v>
      </c>
      <c r="D559" s="172">
        <v>3</v>
      </c>
      <c r="E559" s="170"/>
      <c r="F559" s="194"/>
      <c r="G559" s="172">
        <v>0</v>
      </c>
      <c r="H559" s="172">
        <v>3</v>
      </c>
      <c r="I559" s="172">
        <v>3</v>
      </c>
      <c r="J559" s="172">
        <v>0</v>
      </c>
    </row>
    <row r="560" spans="1:10">
      <c r="A560" s="115">
        <v>497</v>
      </c>
      <c r="B560" s="292" t="s">
        <v>1834</v>
      </c>
      <c r="C560" s="294" t="s">
        <v>1835</v>
      </c>
      <c r="D560" s="172">
        <v>2</v>
      </c>
      <c r="E560" s="170"/>
      <c r="F560" s="194"/>
      <c r="G560" s="172">
        <v>0</v>
      </c>
      <c r="H560" s="172">
        <v>3</v>
      </c>
      <c r="I560" s="172">
        <v>3</v>
      </c>
      <c r="J560" s="172">
        <v>0</v>
      </c>
    </row>
    <row r="561" spans="1:10">
      <c r="A561" s="115">
        <v>498</v>
      </c>
      <c r="B561" s="292" t="s">
        <v>1836</v>
      </c>
      <c r="C561" s="294" t="s">
        <v>1837</v>
      </c>
      <c r="D561" s="172">
        <v>4</v>
      </c>
      <c r="E561" s="170"/>
      <c r="F561" s="194"/>
      <c r="G561" s="172">
        <v>0</v>
      </c>
      <c r="H561" s="172">
        <v>2</v>
      </c>
      <c r="I561" s="172">
        <v>1</v>
      </c>
      <c r="J561" s="172">
        <v>0</v>
      </c>
    </row>
    <row r="562" spans="1:10">
      <c r="A562" s="115">
        <v>499</v>
      </c>
      <c r="B562" s="292" t="s">
        <v>1838</v>
      </c>
      <c r="C562" s="294" t="s">
        <v>1839</v>
      </c>
      <c r="D562" s="172">
        <v>40</v>
      </c>
      <c r="E562" s="170"/>
      <c r="F562" s="194"/>
      <c r="G562" s="172">
        <v>2</v>
      </c>
      <c r="H562" s="172">
        <v>1</v>
      </c>
      <c r="I562" s="172">
        <v>0</v>
      </c>
      <c r="J562" s="172">
        <v>0</v>
      </c>
    </row>
    <row r="563" spans="1:10">
      <c r="A563" s="115">
        <v>500</v>
      </c>
      <c r="B563" s="292" t="s">
        <v>1840</v>
      </c>
      <c r="C563" s="294" t="s">
        <v>1841</v>
      </c>
      <c r="D563" s="172">
        <v>40</v>
      </c>
      <c r="E563" s="170"/>
      <c r="F563" s="194"/>
      <c r="G563" s="172">
        <v>2</v>
      </c>
      <c r="H563" s="172">
        <v>1</v>
      </c>
      <c r="I563" s="172">
        <v>0</v>
      </c>
      <c r="J563" s="172">
        <v>0</v>
      </c>
    </row>
    <row r="564" spans="1:10">
      <c r="A564" s="115">
        <v>501</v>
      </c>
      <c r="B564" s="292" t="s">
        <v>1842</v>
      </c>
      <c r="C564" s="294" t="s">
        <v>1843</v>
      </c>
      <c r="D564" s="172">
        <v>4</v>
      </c>
      <c r="E564" s="170"/>
      <c r="F564" s="194"/>
      <c r="G564" s="172">
        <v>0</v>
      </c>
      <c r="H564" s="172">
        <v>2</v>
      </c>
      <c r="I564" s="172">
        <v>1</v>
      </c>
      <c r="J564" s="172">
        <v>0</v>
      </c>
    </row>
    <row r="565" spans="1:10">
      <c r="A565" s="115">
        <v>502</v>
      </c>
      <c r="B565" s="292" t="s">
        <v>1844</v>
      </c>
      <c r="C565" s="294" t="s">
        <v>1845</v>
      </c>
      <c r="D565" s="172">
        <v>6</v>
      </c>
      <c r="E565" s="170"/>
      <c r="F565" s="194"/>
      <c r="G565" s="172">
        <v>0</v>
      </c>
      <c r="H565" s="172">
        <v>1</v>
      </c>
      <c r="I565" s="172"/>
      <c r="J565" s="172">
        <v>1</v>
      </c>
    </row>
    <row r="566" spans="1:10">
      <c r="A566" s="115">
        <v>503</v>
      </c>
      <c r="B566" s="292" t="s">
        <v>1846</v>
      </c>
      <c r="C566" s="294" t="s">
        <v>1847</v>
      </c>
      <c r="D566" s="172">
        <v>1</v>
      </c>
      <c r="E566" s="170"/>
      <c r="F566" s="194"/>
      <c r="G566" s="172">
        <v>1</v>
      </c>
      <c r="H566" s="172">
        <v>0</v>
      </c>
      <c r="I566" s="172">
        <v>1</v>
      </c>
      <c r="J566" s="172">
        <v>0</v>
      </c>
    </row>
    <row r="567" spans="1:10">
      <c r="A567" s="115">
        <v>504</v>
      </c>
      <c r="B567" s="292" t="s">
        <v>1848</v>
      </c>
      <c r="C567" s="294" t="s">
        <v>1849</v>
      </c>
      <c r="D567" s="172">
        <v>2</v>
      </c>
      <c r="E567" s="170"/>
      <c r="F567" s="194"/>
      <c r="G567" s="172"/>
      <c r="H567" s="172"/>
      <c r="I567" s="172"/>
      <c r="J567" s="172"/>
    </row>
    <row r="568" spans="1:10">
      <c r="A568" s="115">
        <v>505</v>
      </c>
      <c r="B568" s="292" t="s">
        <v>1848</v>
      </c>
      <c r="C568" s="294" t="s">
        <v>1849</v>
      </c>
      <c r="D568" s="172">
        <v>1</v>
      </c>
      <c r="E568" s="170"/>
      <c r="F568" s="194"/>
      <c r="G568" s="172"/>
      <c r="H568" s="172"/>
      <c r="I568" s="172"/>
      <c r="J568" s="172"/>
    </row>
    <row r="569" spans="1:10">
      <c r="A569" s="115">
        <v>506</v>
      </c>
      <c r="B569" s="292" t="s">
        <v>1850</v>
      </c>
      <c r="C569" s="293" t="s">
        <v>1851</v>
      </c>
      <c r="D569" s="172">
        <v>4</v>
      </c>
      <c r="E569" s="170"/>
      <c r="F569" s="194"/>
      <c r="G569" s="172"/>
      <c r="H569" s="172"/>
      <c r="I569" s="172"/>
      <c r="J569" s="172"/>
    </row>
    <row r="570" spans="1:10">
      <c r="A570" s="115">
        <v>507</v>
      </c>
      <c r="B570" s="292" t="s">
        <v>1852</v>
      </c>
      <c r="C570" s="294" t="s">
        <v>1837</v>
      </c>
      <c r="D570" s="172">
        <v>1</v>
      </c>
      <c r="E570" s="170"/>
      <c r="F570" s="194"/>
      <c r="G570" s="172"/>
      <c r="H570" s="172"/>
      <c r="I570" s="172"/>
      <c r="J570" s="172"/>
    </row>
    <row r="571" spans="1:10">
      <c r="A571" s="115">
        <v>508</v>
      </c>
      <c r="B571" s="292" t="s">
        <v>1852</v>
      </c>
      <c r="C571" s="294" t="s">
        <v>1837</v>
      </c>
      <c r="D571" s="172">
        <v>1</v>
      </c>
      <c r="E571" s="170"/>
      <c r="F571" s="194"/>
      <c r="G571" s="172"/>
      <c r="H571" s="172"/>
      <c r="I571" s="172"/>
      <c r="J571" s="172"/>
    </row>
    <row r="572" spans="1:10">
      <c r="A572" s="115">
        <v>509</v>
      </c>
      <c r="B572" s="292" t="s">
        <v>1852</v>
      </c>
      <c r="C572" s="294" t="s">
        <v>1837</v>
      </c>
      <c r="D572" s="172">
        <v>4</v>
      </c>
      <c r="E572" s="170"/>
      <c r="F572" s="194"/>
      <c r="G572" s="172"/>
      <c r="H572" s="172"/>
      <c r="I572" s="172"/>
      <c r="J572" s="172"/>
    </row>
    <row r="573" spans="1:10">
      <c r="A573" s="115">
        <v>510</v>
      </c>
      <c r="B573" s="292" t="s">
        <v>1853</v>
      </c>
      <c r="C573" s="294" t="s">
        <v>1854</v>
      </c>
      <c r="D573" s="172">
        <v>2</v>
      </c>
      <c r="E573" s="170"/>
      <c r="F573" s="194"/>
      <c r="G573" s="172"/>
      <c r="H573" s="172"/>
      <c r="I573" s="172"/>
      <c r="J573" s="172"/>
    </row>
    <row r="574" spans="1:10">
      <c r="A574" s="115">
        <v>511</v>
      </c>
      <c r="B574" s="292" t="s">
        <v>1855</v>
      </c>
      <c r="C574" s="294" t="s">
        <v>1856</v>
      </c>
      <c r="D574" s="172">
        <v>2</v>
      </c>
      <c r="E574" s="170"/>
      <c r="F574" s="194"/>
      <c r="G574" s="172"/>
      <c r="H574" s="172"/>
      <c r="I574" s="172"/>
      <c r="J574" s="172"/>
    </row>
    <row r="575" spans="1:10">
      <c r="A575" s="115">
        <v>512</v>
      </c>
      <c r="B575" s="292" t="s">
        <v>1857</v>
      </c>
      <c r="C575" s="293" t="s">
        <v>1858</v>
      </c>
      <c r="D575" s="172">
        <v>11</v>
      </c>
      <c r="E575" s="170"/>
      <c r="F575" s="194"/>
      <c r="G575" s="172"/>
      <c r="H575" s="172"/>
      <c r="I575" s="172"/>
      <c r="J575" s="172"/>
    </row>
    <row r="576" spans="1:10" ht="30">
      <c r="A576" s="115">
        <v>513</v>
      </c>
      <c r="B576" s="292" t="s">
        <v>1859</v>
      </c>
      <c r="C576" s="294" t="s">
        <v>1860</v>
      </c>
      <c r="D576" s="172">
        <v>1</v>
      </c>
      <c r="E576" s="170"/>
      <c r="F576" s="194"/>
      <c r="G576" s="172"/>
      <c r="H576" s="172"/>
      <c r="I576" s="172"/>
      <c r="J576" s="172"/>
    </row>
    <row r="577" spans="1:10">
      <c r="A577" s="115">
        <v>514</v>
      </c>
      <c r="B577" s="292" t="s">
        <v>1861</v>
      </c>
      <c r="C577" s="294" t="s">
        <v>1862</v>
      </c>
      <c r="D577" s="172">
        <v>1</v>
      </c>
      <c r="E577" s="170"/>
      <c r="F577" s="194"/>
      <c r="G577" s="172"/>
      <c r="H577" s="172"/>
      <c r="I577" s="172"/>
      <c r="J577" s="172"/>
    </row>
    <row r="578" spans="1:10" ht="30">
      <c r="A578" s="115">
        <v>515</v>
      </c>
      <c r="B578" s="292" t="s">
        <v>1863</v>
      </c>
      <c r="C578" s="293" t="s">
        <v>1864</v>
      </c>
      <c r="D578" s="172">
        <v>7</v>
      </c>
      <c r="E578" s="170"/>
      <c r="F578" s="194"/>
      <c r="G578" s="172"/>
      <c r="H578" s="172"/>
      <c r="I578" s="172"/>
      <c r="J578" s="172"/>
    </row>
    <row r="579" spans="1:10" ht="30">
      <c r="A579" s="115">
        <v>516</v>
      </c>
      <c r="B579" s="292" t="s">
        <v>1863</v>
      </c>
      <c r="C579" s="293" t="s">
        <v>1864</v>
      </c>
      <c r="D579" s="172">
        <v>3</v>
      </c>
      <c r="E579" s="170"/>
      <c r="F579" s="194"/>
      <c r="G579" s="172"/>
      <c r="H579" s="172"/>
      <c r="I579" s="172"/>
      <c r="J579" s="172"/>
    </row>
    <row r="580" spans="1:10" ht="30">
      <c r="A580" s="115">
        <v>517</v>
      </c>
      <c r="B580" s="292" t="s">
        <v>1863</v>
      </c>
      <c r="C580" s="293" t="s">
        <v>1865</v>
      </c>
      <c r="D580" s="172">
        <v>2</v>
      </c>
      <c r="E580" s="170"/>
      <c r="F580" s="194"/>
      <c r="G580" s="172"/>
      <c r="H580" s="172"/>
      <c r="I580" s="172"/>
      <c r="J580" s="172"/>
    </row>
    <row r="581" spans="1:10" ht="30">
      <c r="A581" s="115">
        <v>518</v>
      </c>
      <c r="B581" s="292" t="s">
        <v>1863</v>
      </c>
      <c r="C581" s="293" t="s">
        <v>1865</v>
      </c>
      <c r="D581" s="172">
        <v>1</v>
      </c>
      <c r="E581" s="170"/>
      <c r="F581" s="194"/>
      <c r="G581" s="172"/>
      <c r="H581" s="172"/>
      <c r="I581" s="172"/>
      <c r="J581" s="172"/>
    </row>
    <row r="582" spans="1:10">
      <c r="A582" s="115">
        <v>519</v>
      </c>
      <c r="B582" s="292" t="s">
        <v>1866</v>
      </c>
      <c r="C582" s="293" t="s">
        <v>1867</v>
      </c>
      <c r="D582" s="172">
        <v>2</v>
      </c>
      <c r="E582" s="170"/>
      <c r="F582" s="194"/>
      <c r="G582" s="172"/>
      <c r="H582" s="172"/>
      <c r="I582" s="172"/>
      <c r="J582" s="172"/>
    </row>
    <row r="583" spans="1:10">
      <c r="A583" s="115">
        <v>520</v>
      </c>
      <c r="B583" s="292" t="s">
        <v>1868</v>
      </c>
      <c r="C583" s="294" t="s">
        <v>1869</v>
      </c>
      <c r="D583" s="172">
        <v>1</v>
      </c>
      <c r="E583" s="170"/>
      <c r="F583" s="194"/>
      <c r="G583" s="172"/>
      <c r="H583" s="172"/>
      <c r="I583" s="172"/>
      <c r="J583" s="172"/>
    </row>
    <row r="584" spans="1:10">
      <c r="A584" s="115">
        <v>521</v>
      </c>
      <c r="B584" s="292" t="s">
        <v>1870</v>
      </c>
      <c r="C584" s="294" t="s">
        <v>1871</v>
      </c>
      <c r="D584" s="172">
        <v>1</v>
      </c>
      <c r="E584" s="170"/>
      <c r="F584" s="194"/>
      <c r="G584" s="172"/>
      <c r="H584" s="172"/>
      <c r="I584" s="172"/>
      <c r="J584" s="172"/>
    </row>
    <row r="585" spans="1:10">
      <c r="A585" s="115">
        <v>522</v>
      </c>
      <c r="B585" s="292" t="s">
        <v>1872</v>
      </c>
      <c r="C585" s="294" t="s">
        <v>1873</v>
      </c>
      <c r="D585" s="172">
        <v>1</v>
      </c>
      <c r="E585" s="170"/>
      <c r="F585" s="194"/>
      <c r="G585" s="172"/>
      <c r="H585" s="172"/>
      <c r="I585" s="172"/>
      <c r="J585" s="172"/>
    </row>
    <row r="586" spans="1:10">
      <c r="A586" s="115">
        <v>523</v>
      </c>
      <c r="B586" s="292" t="s">
        <v>1872</v>
      </c>
      <c r="C586" s="294" t="s">
        <v>1874</v>
      </c>
      <c r="D586" s="172">
        <v>1</v>
      </c>
      <c r="E586" s="170"/>
      <c r="F586" s="194"/>
      <c r="G586" s="172"/>
      <c r="H586" s="172"/>
      <c r="I586" s="172"/>
      <c r="J586" s="172"/>
    </row>
    <row r="587" spans="1:10">
      <c r="A587" s="115">
        <v>524</v>
      </c>
      <c r="B587" s="292" t="s">
        <v>1875</v>
      </c>
      <c r="C587" s="294" t="s">
        <v>1876</v>
      </c>
      <c r="D587" s="172">
        <v>2</v>
      </c>
      <c r="E587" s="170"/>
      <c r="F587" s="194"/>
      <c r="G587" s="172"/>
      <c r="H587" s="172"/>
      <c r="I587" s="172"/>
      <c r="J587" s="172"/>
    </row>
    <row r="588" spans="1:10">
      <c r="A588" s="115">
        <v>525</v>
      </c>
      <c r="B588" s="292" t="s">
        <v>1877</v>
      </c>
      <c r="C588" s="293" t="s">
        <v>1878</v>
      </c>
      <c r="D588" s="172">
        <v>7</v>
      </c>
      <c r="E588" s="170"/>
      <c r="F588" s="194"/>
      <c r="G588" s="172"/>
      <c r="H588" s="172"/>
      <c r="I588" s="172"/>
      <c r="J588" s="172"/>
    </row>
    <row r="589" spans="1:10" ht="30">
      <c r="A589" s="115">
        <v>526</v>
      </c>
      <c r="B589" s="295" t="s">
        <v>1879</v>
      </c>
      <c r="C589" s="296" t="s">
        <v>3774</v>
      </c>
      <c r="D589" s="172">
        <v>1</v>
      </c>
      <c r="E589" s="170"/>
      <c r="F589" s="194"/>
      <c r="G589" s="172"/>
      <c r="H589" s="172"/>
      <c r="I589" s="172"/>
      <c r="J589" s="172"/>
    </row>
    <row r="590" spans="1:10">
      <c r="A590" s="115">
        <v>527</v>
      </c>
      <c r="B590" s="295" t="s">
        <v>1879</v>
      </c>
      <c r="C590" s="294" t="s">
        <v>1880</v>
      </c>
      <c r="D590" s="172">
        <v>1</v>
      </c>
      <c r="E590" s="170"/>
      <c r="F590" s="194"/>
      <c r="G590" s="172"/>
      <c r="H590" s="172"/>
      <c r="I590" s="172"/>
      <c r="J590" s="172"/>
    </row>
    <row r="591" spans="1:10">
      <c r="A591" s="115">
        <v>528</v>
      </c>
      <c r="B591" s="292" t="s">
        <v>1881</v>
      </c>
      <c r="C591" s="294" t="s">
        <v>1882</v>
      </c>
      <c r="D591" s="172">
        <v>22</v>
      </c>
      <c r="E591" s="170"/>
      <c r="F591" s="194"/>
      <c r="G591" s="172"/>
      <c r="H591" s="172"/>
      <c r="I591" s="172"/>
      <c r="J591" s="172"/>
    </row>
    <row r="592" spans="1:10">
      <c r="A592" s="115">
        <v>529</v>
      </c>
      <c r="B592" s="292" t="s">
        <v>1883</v>
      </c>
      <c r="C592" s="294" t="s">
        <v>1884</v>
      </c>
      <c r="D592" s="172">
        <v>1</v>
      </c>
      <c r="E592" s="170"/>
      <c r="F592" s="194"/>
      <c r="G592" s="172"/>
      <c r="H592" s="172"/>
      <c r="I592" s="172"/>
      <c r="J592" s="172"/>
    </row>
    <row r="593" spans="1:10">
      <c r="A593" s="115">
        <v>530</v>
      </c>
      <c r="B593" s="292" t="s">
        <v>1885</v>
      </c>
      <c r="C593" s="294" t="s">
        <v>1886</v>
      </c>
      <c r="D593" s="172">
        <v>2</v>
      </c>
      <c r="E593" s="170"/>
      <c r="F593" s="194"/>
      <c r="G593" s="172"/>
      <c r="H593" s="172"/>
      <c r="I593" s="172"/>
      <c r="J593" s="172"/>
    </row>
    <row r="594" spans="1:10">
      <c r="A594" s="115">
        <v>531</v>
      </c>
      <c r="B594" s="292" t="s">
        <v>1885</v>
      </c>
      <c r="C594" s="294" t="s">
        <v>1887</v>
      </c>
      <c r="D594" s="172">
        <v>2</v>
      </c>
      <c r="E594" s="170"/>
      <c r="F594" s="194"/>
      <c r="G594" s="172"/>
      <c r="H594" s="172"/>
      <c r="I594" s="172"/>
      <c r="J594" s="172"/>
    </row>
    <row r="595" spans="1:10">
      <c r="A595" s="115">
        <v>532</v>
      </c>
      <c r="B595" s="292" t="s">
        <v>1888</v>
      </c>
      <c r="C595" s="294" t="s">
        <v>1889</v>
      </c>
      <c r="D595" s="172">
        <v>3</v>
      </c>
      <c r="E595" s="170"/>
      <c r="F595" s="194"/>
      <c r="G595" s="172"/>
      <c r="H595" s="172"/>
      <c r="I595" s="172"/>
      <c r="J595" s="172"/>
    </row>
    <row r="596" spans="1:10">
      <c r="A596" s="115">
        <v>533</v>
      </c>
      <c r="B596" s="292" t="s">
        <v>1890</v>
      </c>
      <c r="C596" s="294" t="s">
        <v>1891</v>
      </c>
      <c r="D596" s="172">
        <v>2</v>
      </c>
      <c r="E596" s="170"/>
      <c r="F596" s="194"/>
      <c r="G596" s="172"/>
      <c r="H596" s="172"/>
      <c r="I596" s="172"/>
      <c r="J596" s="172"/>
    </row>
    <row r="597" spans="1:10">
      <c r="A597" s="115">
        <v>534</v>
      </c>
      <c r="B597" s="292" t="s">
        <v>1890</v>
      </c>
      <c r="C597" s="294" t="s">
        <v>1892</v>
      </c>
      <c r="D597" s="172">
        <v>2</v>
      </c>
      <c r="E597" s="170"/>
      <c r="F597" s="194"/>
      <c r="G597" s="172"/>
      <c r="H597" s="172"/>
      <c r="I597" s="172"/>
      <c r="J597" s="172"/>
    </row>
    <row r="598" spans="1:10">
      <c r="A598" s="115">
        <v>535</v>
      </c>
      <c r="B598" s="292" t="s">
        <v>1893</v>
      </c>
      <c r="C598" s="296"/>
      <c r="D598" s="172">
        <v>3</v>
      </c>
      <c r="E598" s="170"/>
      <c r="F598" s="194"/>
      <c r="G598" s="172"/>
      <c r="H598" s="172"/>
      <c r="I598" s="172"/>
      <c r="J598" s="172"/>
    </row>
    <row r="599" spans="1:10">
      <c r="A599" s="115">
        <v>536</v>
      </c>
      <c r="B599" s="295" t="s">
        <v>1894</v>
      </c>
      <c r="C599" s="294" t="s">
        <v>1895</v>
      </c>
      <c r="D599" s="172">
        <v>1</v>
      </c>
      <c r="E599" s="170"/>
      <c r="F599" s="194"/>
      <c r="G599" s="172"/>
      <c r="H599" s="172"/>
      <c r="I599" s="172"/>
      <c r="J599" s="172"/>
    </row>
    <row r="600" spans="1:10" ht="30">
      <c r="A600" s="115">
        <v>537</v>
      </c>
      <c r="B600" s="297" t="s">
        <v>1896</v>
      </c>
      <c r="C600" s="294" t="s">
        <v>1897</v>
      </c>
      <c r="D600" s="172">
        <v>4</v>
      </c>
      <c r="E600" s="170"/>
      <c r="F600" s="194"/>
      <c r="G600" s="172"/>
      <c r="H600" s="172"/>
      <c r="I600" s="172"/>
      <c r="J600" s="172"/>
    </row>
    <row r="601" spans="1:10" ht="30">
      <c r="A601" s="115">
        <v>538</v>
      </c>
      <c r="B601" s="298" t="s">
        <v>1896</v>
      </c>
      <c r="C601" s="294" t="s">
        <v>1898</v>
      </c>
      <c r="D601" s="172">
        <v>12</v>
      </c>
      <c r="E601" s="170"/>
      <c r="F601" s="194"/>
      <c r="G601" s="172"/>
      <c r="H601" s="172"/>
      <c r="I601" s="172"/>
      <c r="J601" s="172"/>
    </row>
    <row r="602" spans="1:10">
      <c r="A602" s="115">
        <v>539</v>
      </c>
      <c r="B602" s="292" t="s">
        <v>1899</v>
      </c>
      <c r="C602" s="294" t="s">
        <v>1900</v>
      </c>
      <c r="D602" s="172">
        <v>8</v>
      </c>
      <c r="E602" s="170"/>
      <c r="F602" s="194"/>
      <c r="G602" s="172"/>
      <c r="H602" s="172"/>
      <c r="I602" s="172"/>
      <c r="J602" s="172"/>
    </row>
    <row r="603" spans="1:10" ht="30">
      <c r="A603" s="115">
        <v>540</v>
      </c>
      <c r="B603" s="292" t="s">
        <v>1901</v>
      </c>
      <c r="C603" s="296" t="s">
        <v>3775</v>
      </c>
      <c r="D603" s="172">
        <v>20</v>
      </c>
      <c r="E603" s="170"/>
      <c r="F603" s="194"/>
      <c r="G603" s="172"/>
      <c r="H603" s="172"/>
      <c r="I603" s="172"/>
      <c r="J603" s="172"/>
    </row>
    <row r="604" spans="1:10" ht="30">
      <c r="A604" s="115">
        <v>541</v>
      </c>
      <c r="B604" s="292" t="s">
        <v>1902</v>
      </c>
      <c r="C604" s="294" t="s">
        <v>1903</v>
      </c>
      <c r="D604" s="172">
        <v>3</v>
      </c>
      <c r="E604" s="170"/>
      <c r="F604" s="194"/>
      <c r="G604" s="172"/>
      <c r="H604" s="172"/>
      <c r="I604" s="172"/>
      <c r="J604" s="172"/>
    </row>
    <row r="605" spans="1:10" ht="30">
      <c r="A605" s="115">
        <v>542</v>
      </c>
      <c r="B605" s="292" t="s">
        <v>1902</v>
      </c>
      <c r="C605" s="293" t="s">
        <v>1904</v>
      </c>
      <c r="D605" s="172">
        <v>3</v>
      </c>
      <c r="E605" s="170"/>
      <c r="F605" s="194"/>
      <c r="G605" s="172"/>
      <c r="H605" s="172"/>
      <c r="I605" s="172"/>
      <c r="J605" s="172"/>
    </row>
    <row r="606" spans="1:10">
      <c r="A606" s="115">
        <v>543</v>
      </c>
      <c r="B606" s="292" t="s">
        <v>1905</v>
      </c>
      <c r="C606" s="293" t="s">
        <v>1906</v>
      </c>
      <c r="D606" s="172">
        <v>44</v>
      </c>
      <c r="E606" s="170"/>
      <c r="F606" s="194"/>
      <c r="G606" s="172"/>
      <c r="H606" s="172"/>
      <c r="I606" s="172"/>
      <c r="J606" s="172"/>
    </row>
    <row r="607" spans="1:10">
      <c r="A607" s="115">
        <v>544</v>
      </c>
      <c r="B607" s="295" t="s">
        <v>1907</v>
      </c>
      <c r="C607" s="294" t="s">
        <v>1908</v>
      </c>
      <c r="D607" s="172">
        <v>1</v>
      </c>
      <c r="E607" s="170"/>
      <c r="F607" s="194"/>
      <c r="G607" s="172"/>
      <c r="H607" s="172"/>
      <c r="I607" s="172"/>
      <c r="J607" s="172"/>
    </row>
    <row r="608" spans="1:10">
      <c r="A608" s="115">
        <v>545</v>
      </c>
      <c r="B608" s="292" t="s">
        <v>1909</v>
      </c>
      <c r="C608" s="294" t="s">
        <v>1910</v>
      </c>
      <c r="D608" s="172">
        <v>1</v>
      </c>
      <c r="E608" s="170"/>
      <c r="F608" s="194"/>
      <c r="G608" s="172"/>
      <c r="H608" s="172"/>
      <c r="I608" s="172"/>
      <c r="J608" s="172"/>
    </row>
    <row r="609" spans="1:10">
      <c r="A609" s="115">
        <v>546</v>
      </c>
      <c r="B609" s="292" t="s">
        <v>1911</v>
      </c>
      <c r="C609" s="294" t="s">
        <v>1912</v>
      </c>
      <c r="D609" s="172">
        <v>1</v>
      </c>
      <c r="E609" s="170"/>
      <c r="F609" s="194"/>
      <c r="G609" s="172"/>
      <c r="H609" s="172"/>
      <c r="I609" s="172"/>
      <c r="J609" s="172"/>
    </row>
    <row r="610" spans="1:10">
      <c r="A610" s="115">
        <v>547</v>
      </c>
      <c r="B610" s="292" t="s">
        <v>1911</v>
      </c>
      <c r="C610" s="294" t="s">
        <v>1913</v>
      </c>
      <c r="D610" s="172">
        <v>1</v>
      </c>
      <c r="E610" s="170"/>
      <c r="F610" s="194"/>
      <c r="G610" s="172"/>
      <c r="H610" s="172"/>
      <c r="I610" s="172"/>
      <c r="J610" s="172"/>
    </row>
    <row r="611" spans="1:10">
      <c r="A611" s="115">
        <v>548</v>
      </c>
      <c r="B611" s="292" t="s">
        <v>1914</v>
      </c>
      <c r="C611" s="294" t="s">
        <v>1915</v>
      </c>
      <c r="D611" s="172">
        <v>1</v>
      </c>
      <c r="E611" s="170"/>
      <c r="F611" s="194"/>
      <c r="G611" s="172"/>
      <c r="H611" s="172"/>
      <c r="I611" s="172"/>
      <c r="J611" s="172"/>
    </row>
    <row r="612" spans="1:10" ht="30">
      <c r="A612" s="115">
        <v>549</v>
      </c>
      <c r="B612" s="292" t="s">
        <v>1916</v>
      </c>
      <c r="C612" s="293" t="s">
        <v>1917</v>
      </c>
      <c r="D612" s="172">
        <v>18</v>
      </c>
      <c r="E612" s="170"/>
      <c r="F612" s="194"/>
      <c r="G612" s="172"/>
      <c r="H612" s="172"/>
      <c r="I612" s="172"/>
      <c r="J612" s="172"/>
    </row>
    <row r="613" spans="1:10" ht="30">
      <c r="A613" s="115">
        <v>550</v>
      </c>
      <c r="B613" s="292" t="s">
        <v>1918</v>
      </c>
      <c r="C613" s="293" t="s">
        <v>1919</v>
      </c>
      <c r="D613" s="172">
        <v>88</v>
      </c>
      <c r="E613" s="170"/>
      <c r="F613" s="194"/>
      <c r="G613" s="172"/>
      <c r="H613" s="172"/>
      <c r="I613" s="172"/>
      <c r="J613" s="172"/>
    </row>
    <row r="614" spans="1:10" ht="30">
      <c r="A614" s="115">
        <v>551</v>
      </c>
      <c r="B614" s="292" t="s">
        <v>1920</v>
      </c>
      <c r="C614" s="294" t="s">
        <v>1921</v>
      </c>
      <c r="D614" s="172">
        <v>30</v>
      </c>
      <c r="E614" s="170"/>
      <c r="F614" s="194"/>
      <c r="G614" s="172"/>
      <c r="H614" s="172"/>
      <c r="I614" s="172"/>
      <c r="J614" s="172"/>
    </row>
    <row r="615" spans="1:10" ht="30">
      <c r="A615" s="115">
        <v>552</v>
      </c>
      <c r="B615" s="292" t="s">
        <v>1922</v>
      </c>
      <c r="C615" s="294" t="s">
        <v>1923</v>
      </c>
      <c r="D615" s="172">
        <v>1</v>
      </c>
      <c r="E615" s="170"/>
      <c r="F615" s="194"/>
      <c r="G615" s="172"/>
      <c r="H615" s="172"/>
      <c r="I615" s="172"/>
      <c r="J615" s="172"/>
    </row>
    <row r="616" spans="1:10">
      <c r="A616" s="115">
        <v>553</v>
      </c>
      <c r="B616" s="292" t="s">
        <v>1924</v>
      </c>
      <c r="C616" s="294" t="s">
        <v>1925</v>
      </c>
      <c r="D616" s="172">
        <v>2</v>
      </c>
      <c r="E616" s="170"/>
      <c r="F616" s="194"/>
      <c r="G616" s="172"/>
      <c r="H616" s="172"/>
      <c r="I616" s="172"/>
      <c r="J616" s="172"/>
    </row>
    <row r="617" spans="1:10">
      <c r="A617" s="115">
        <v>554</v>
      </c>
      <c r="B617" s="292" t="s">
        <v>1926</v>
      </c>
      <c r="C617" s="293" t="s">
        <v>1824</v>
      </c>
      <c r="D617" s="172">
        <v>88</v>
      </c>
      <c r="E617" s="170"/>
      <c r="F617" s="194"/>
      <c r="G617" s="172"/>
      <c r="H617" s="172"/>
      <c r="I617" s="172"/>
      <c r="J617" s="172"/>
    </row>
    <row r="618" spans="1:10" ht="30">
      <c r="A618" s="115">
        <v>555</v>
      </c>
      <c r="B618" s="292" t="s">
        <v>1927</v>
      </c>
      <c r="C618" s="293" t="s">
        <v>1928</v>
      </c>
      <c r="D618" s="172">
        <v>3</v>
      </c>
      <c r="E618" s="112"/>
      <c r="F618" s="194"/>
      <c r="G618" s="172">
        <v>3</v>
      </c>
      <c r="H618" s="172">
        <v>0</v>
      </c>
      <c r="I618" s="172">
        <v>0</v>
      </c>
      <c r="J618" s="172">
        <v>0</v>
      </c>
    </row>
    <row r="619" spans="1:10">
      <c r="A619" s="115">
        <v>556</v>
      </c>
      <c r="B619" s="292" t="s">
        <v>1929</v>
      </c>
      <c r="C619" s="294" t="s">
        <v>1930</v>
      </c>
      <c r="D619" s="172">
        <v>1</v>
      </c>
      <c r="E619" s="112"/>
      <c r="F619" s="194"/>
      <c r="G619" s="172">
        <v>1</v>
      </c>
      <c r="H619" s="172">
        <v>1</v>
      </c>
      <c r="I619" s="172">
        <v>1</v>
      </c>
      <c r="J619" s="172">
        <v>0</v>
      </c>
    </row>
    <row r="620" spans="1:10">
      <c r="A620" s="115">
        <v>557</v>
      </c>
      <c r="B620" s="292" t="s">
        <v>1931</v>
      </c>
      <c r="C620" s="294" t="s">
        <v>1932</v>
      </c>
      <c r="D620" s="172">
        <v>7</v>
      </c>
      <c r="E620" s="112"/>
      <c r="F620" s="194"/>
      <c r="G620" s="172">
        <v>1</v>
      </c>
      <c r="H620" s="172">
        <v>1</v>
      </c>
      <c r="I620" s="172">
        <v>1</v>
      </c>
      <c r="J620" s="172">
        <v>0</v>
      </c>
    </row>
    <row r="621" spans="1:10">
      <c r="A621" s="115">
        <v>558</v>
      </c>
      <c r="B621" s="292" t="s">
        <v>1933</v>
      </c>
      <c r="C621" s="294" t="s">
        <v>1934</v>
      </c>
      <c r="D621" s="172">
        <v>22</v>
      </c>
      <c r="E621" s="112"/>
      <c r="F621" s="194"/>
      <c r="G621" s="172">
        <v>0</v>
      </c>
      <c r="H621" s="172">
        <v>1</v>
      </c>
      <c r="I621" s="172">
        <v>0</v>
      </c>
      <c r="J621" s="172">
        <v>0</v>
      </c>
    </row>
    <row r="622" spans="1:10">
      <c r="A622" s="115">
        <v>559</v>
      </c>
      <c r="B622" s="292" t="s">
        <v>1935</v>
      </c>
      <c r="C622" s="294" t="s">
        <v>1936</v>
      </c>
      <c r="D622" s="172">
        <v>2</v>
      </c>
      <c r="E622" s="112"/>
      <c r="F622" s="194"/>
      <c r="G622" s="172">
        <v>1</v>
      </c>
      <c r="H622" s="172">
        <v>0</v>
      </c>
      <c r="I622" s="172">
        <v>0</v>
      </c>
      <c r="J622" s="172">
        <v>0</v>
      </c>
    </row>
    <row r="623" spans="1:10">
      <c r="A623" s="115">
        <v>560</v>
      </c>
      <c r="B623" s="292" t="s">
        <v>1937</v>
      </c>
      <c r="C623" s="294" t="s">
        <v>1938</v>
      </c>
      <c r="D623" s="172">
        <v>32</v>
      </c>
      <c r="E623" s="170"/>
      <c r="F623" s="194"/>
      <c r="G623" s="172">
        <v>18</v>
      </c>
      <c r="H623" s="172">
        <v>18</v>
      </c>
      <c r="I623" s="172">
        <v>18</v>
      </c>
      <c r="J623" s="172">
        <v>18</v>
      </c>
    </row>
    <row r="624" spans="1:10">
      <c r="A624" s="115">
        <v>561</v>
      </c>
      <c r="B624" s="292" t="s">
        <v>1939</v>
      </c>
      <c r="C624" s="294" t="s">
        <v>1940</v>
      </c>
      <c r="D624" s="172">
        <v>35</v>
      </c>
      <c r="E624" s="170"/>
      <c r="F624" s="194"/>
      <c r="G624" s="172">
        <v>18</v>
      </c>
      <c r="H624" s="172">
        <v>18</v>
      </c>
      <c r="I624" s="172">
        <v>18</v>
      </c>
      <c r="J624" s="172">
        <v>18</v>
      </c>
    </row>
    <row r="625" spans="1:10" ht="45">
      <c r="A625" s="115">
        <v>562</v>
      </c>
      <c r="B625" s="292" t="s">
        <v>1941</v>
      </c>
      <c r="C625" s="294" t="s">
        <v>1942</v>
      </c>
      <c r="D625" s="172">
        <v>30</v>
      </c>
      <c r="E625" s="170"/>
      <c r="F625" s="194"/>
      <c r="G625" s="172">
        <v>21</v>
      </c>
      <c r="H625" s="172">
        <v>21</v>
      </c>
      <c r="I625" s="172">
        <v>21</v>
      </c>
      <c r="J625" s="172">
        <v>21</v>
      </c>
    </row>
    <row r="626" spans="1:10">
      <c r="A626" s="115">
        <v>563</v>
      </c>
      <c r="B626" s="292" t="s">
        <v>1943</v>
      </c>
      <c r="C626" s="294" t="s">
        <v>1944</v>
      </c>
      <c r="D626" s="172">
        <v>2</v>
      </c>
      <c r="E626" s="170"/>
      <c r="F626" s="194"/>
      <c r="G626" s="172">
        <v>18</v>
      </c>
      <c r="H626" s="172">
        <v>18</v>
      </c>
      <c r="I626" s="172">
        <v>18</v>
      </c>
      <c r="J626" s="172">
        <v>18</v>
      </c>
    </row>
    <row r="627" spans="1:10">
      <c r="A627" s="115">
        <v>564</v>
      </c>
      <c r="B627" s="292" t="s">
        <v>1945</v>
      </c>
      <c r="C627" s="294" t="s">
        <v>1946</v>
      </c>
      <c r="D627" s="172">
        <v>1</v>
      </c>
      <c r="E627" s="170"/>
      <c r="F627" s="194"/>
      <c r="G627" s="172">
        <v>24</v>
      </c>
      <c r="H627" s="172">
        <v>24</v>
      </c>
      <c r="I627" s="172">
        <v>24</v>
      </c>
      <c r="J627" s="172">
        <v>24</v>
      </c>
    </row>
    <row r="628" spans="1:10">
      <c r="A628" s="115">
        <v>565</v>
      </c>
      <c r="B628" s="292" t="s">
        <v>1947</v>
      </c>
      <c r="C628" s="294" t="s">
        <v>1948</v>
      </c>
      <c r="D628" s="172">
        <v>1</v>
      </c>
      <c r="E628" s="170"/>
      <c r="F628" s="194"/>
      <c r="G628" s="172">
        <v>24</v>
      </c>
      <c r="H628" s="172">
        <v>24</v>
      </c>
      <c r="I628" s="172">
        <v>24</v>
      </c>
      <c r="J628" s="172">
        <v>24</v>
      </c>
    </row>
    <row r="629" spans="1:10">
      <c r="A629" s="115">
        <v>566</v>
      </c>
      <c r="B629" s="292" t="s">
        <v>1949</v>
      </c>
      <c r="C629" s="294" t="s">
        <v>1950</v>
      </c>
      <c r="D629" s="172">
        <v>1</v>
      </c>
      <c r="E629" s="170"/>
      <c r="F629" s="194"/>
      <c r="G629" s="172">
        <v>18</v>
      </c>
      <c r="H629" s="172">
        <v>18</v>
      </c>
      <c r="I629" s="172">
        <v>18</v>
      </c>
      <c r="J629" s="172">
        <v>18</v>
      </c>
    </row>
    <row r="630" spans="1:10">
      <c r="A630" s="115">
        <v>567</v>
      </c>
      <c r="B630" s="295" t="s">
        <v>1951</v>
      </c>
      <c r="C630" s="294" t="s">
        <v>1952</v>
      </c>
      <c r="D630" s="172">
        <v>1</v>
      </c>
      <c r="E630" s="170"/>
      <c r="F630" s="194"/>
      <c r="G630" s="172">
        <v>1</v>
      </c>
      <c r="H630" s="172">
        <v>2</v>
      </c>
      <c r="I630" s="172">
        <v>0</v>
      </c>
      <c r="J630" s="172">
        <v>0</v>
      </c>
    </row>
    <row r="631" spans="1:10">
      <c r="A631" s="115">
        <v>568</v>
      </c>
      <c r="B631" s="292" t="s">
        <v>1953</v>
      </c>
      <c r="C631" s="294" t="s">
        <v>1954</v>
      </c>
      <c r="D631" s="172">
        <v>1</v>
      </c>
      <c r="E631" s="170"/>
      <c r="F631" s="194"/>
      <c r="G631" s="172">
        <v>1</v>
      </c>
      <c r="H631" s="172">
        <v>2</v>
      </c>
      <c r="I631" s="172">
        <v>1</v>
      </c>
      <c r="J631" s="172">
        <v>0</v>
      </c>
    </row>
    <row r="632" spans="1:10" ht="18.75">
      <c r="A632" s="285" t="s">
        <v>1955</v>
      </c>
      <c r="B632" s="285"/>
      <c r="C632" s="285"/>
      <c r="D632" s="285"/>
      <c r="E632" s="285"/>
      <c r="F632" s="285"/>
      <c r="G632" s="285"/>
      <c r="H632" s="285"/>
      <c r="I632" s="285"/>
      <c r="J632" s="285"/>
    </row>
    <row r="633" spans="1:10">
      <c r="A633" s="211">
        <v>518</v>
      </c>
      <c r="B633" s="171" t="s">
        <v>2397</v>
      </c>
      <c r="C633" s="171" t="s">
        <v>2398</v>
      </c>
      <c r="D633" s="172">
        <v>0</v>
      </c>
      <c r="E633" s="170" t="s">
        <v>286</v>
      </c>
      <c r="F633" s="194"/>
      <c r="G633" s="172">
        <v>0</v>
      </c>
      <c r="H633" s="172">
        <v>0</v>
      </c>
      <c r="I633" s="172">
        <v>1</v>
      </c>
      <c r="J633" s="172">
        <v>0</v>
      </c>
    </row>
    <row r="634" spans="1:10">
      <c r="A634" s="211">
        <v>519</v>
      </c>
      <c r="B634" s="171" t="s">
        <v>1956</v>
      </c>
      <c r="C634" s="171" t="s">
        <v>1957</v>
      </c>
      <c r="D634" s="172">
        <v>1</v>
      </c>
      <c r="E634" s="170" t="s">
        <v>286</v>
      </c>
      <c r="F634" s="194"/>
      <c r="G634" s="172">
        <v>0</v>
      </c>
      <c r="H634" s="172">
        <v>2</v>
      </c>
      <c r="I634" s="172">
        <v>2</v>
      </c>
      <c r="J634" s="172">
        <v>0</v>
      </c>
    </row>
    <row r="635" spans="1:10">
      <c r="A635" s="211">
        <v>520</v>
      </c>
      <c r="B635" s="171" t="s">
        <v>1958</v>
      </c>
      <c r="C635" s="171" t="s">
        <v>1959</v>
      </c>
      <c r="D635" s="172">
        <v>1</v>
      </c>
      <c r="E635" s="170" t="s">
        <v>286</v>
      </c>
      <c r="F635" s="194"/>
      <c r="G635" s="172">
        <v>1</v>
      </c>
      <c r="H635" s="172">
        <v>1</v>
      </c>
      <c r="I635" s="172">
        <v>1</v>
      </c>
      <c r="J635" s="172">
        <v>0</v>
      </c>
    </row>
    <row r="636" spans="1:10">
      <c r="A636" s="211">
        <v>521</v>
      </c>
      <c r="B636" s="171" t="s">
        <v>1960</v>
      </c>
      <c r="C636" s="171" t="s">
        <v>1961</v>
      </c>
      <c r="D636" s="172">
        <v>3</v>
      </c>
      <c r="E636" s="170" t="s">
        <v>286</v>
      </c>
      <c r="F636" s="194"/>
      <c r="G636" s="172">
        <v>0</v>
      </c>
      <c r="H636" s="172">
        <v>2</v>
      </c>
      <c r="I636" s="172">
        <v>1</v>
      </c>
      <c r="J636" s="172">
        <v>0</v>
      </c>
    </row>
    <row r="637" spans="1:10">
      <c r="A637" s="211">
        <v>522</v>
      </c>
      <c r="B637" s="171" t="s">
        <v>1962</v>
      </c>
      <c r="C637" s="299" t="s">
        <v>1963</v>
      </c>
      <c r="D637" s="172">
        <v>60</v>
      </c>
      <c r="E637" s="170" t="s">
        <v>286</v>
      </c>
      <c r="F637" s="194"/>
      <c r="G637" s="172"/>
      <c r="H637" s="172"/>
      <c r="I637" s="172"/>
      <c r="J637" s="172"/>
    </row>
    <row r="638" spans="1:10">
      <c r="A638" s="211">
        <v>523</v>
      </c>
      <c r="B638" s="171" t="s">
        <v>1964</v>
      </c>
      <c r="C638" s="171" t="s">
        <v>1965</v>
      </c>
      <c r="D638" s="172">
        <v>30</v>
      </c>
      <c r="E638" s="170" t="s">
        <v>286</v>
      </c>
      <c r="F638" s="194"/>
      <c r="G638" s="172">
        <v>0</v>
      </c>
      <c r="H638" s="172">
        <v>7</v>
      </c>
      <c r="I638" s="172">
        <v>7</v>
      </c>
      <c r="J638" s="172">
        <v>7</v>
      </c>
    </row>
    <row r="639" spans="1:10">
      <c r="A639" s="211">
        <v>524</v>
      </c>
      <c r="B639" s="171" t="s">
        <v>1966</v>
      </c>
      <c r="C639" s="171" t="s">
        <v>1967</v>
      </c>
      <c r="D639" s="172">
        <v>12</v>
      </c>
      <c r="E639" s="170" t="s">
        <v>286</v>
      </c>
      <c r="F639" s="194"/>
      <c r="G639" s="172">
        <v>0</v>
      </c>
      <c r="H639" s="172">
        <v>6</v>
      </c>
      <c r="I639" s="172">
        <v>6</v>
      </c>
      <c r="J639" s="172">
        <v>0</v>
      </c>
    </row>
    <row r="640" spans="1:10">
      <c r="A640" s="211">
        <v>525</v>
      </c>
      <c r="B640" s="171" t="s">
        <v>1966</v>
      </c>
      <c r="C640" s="171" t="s">
        <v>1968</v>
      </c>
      <c r="D640" s="172">
        <v>6</v>
      </c>
      <c r="E640" s="170" t="s">
        <v>286</v>
      </c>
      <c r="F640" s="194"/>
      <c r="G640" s="172">
        <v>0</v>
      </c>
      <c r="H640" s="172">
        <v>2</v>
      </c>
      <c r="I640" s="172">
        <v>0</v>
      </c>
      <c r="J640" s="172">
        <v>0</v>
      </c>
    </row>
    <row r="641" spans="1:10">
      <c r="A641" s="211">
        <v>526</v>
      </c>
      <c r="B641" s="171" t="s">
        <v>1969</v>
      </c>
      <c r="C641" s="221" t="s">
        <v>1970</v>
      </c>
      <c r="D641" s="172">
        <v>4</v>
      </c>
      <c r="E641" s="170" t="s">
        <v>286</v>
      </c>
      <c r="F641" s="194"/>
      <c r="G641" s="172">
        <v>0</v>
      </c>
      <c r="H641" s="172">
        <v>2</v>
      </c>
      <c r="I641" s="172">
        <v>2</v>
      </c>
      <c r="J641" s="172">
        <v>0</v>
      </c>
    </row>
    <row r="642" spans="1:10">
      <c r="A642" s="211">
        <v>527</v>
      </c>
      <c r="B642" s="171" t="s">
        <v>1971</v>
      </c>
      <c r="C642" s="221" t="s">
        <v>1972</v>
      </c>
      <c r="D642" s="172">
        <v>2</v>
      </c>
      <c r="E642" s="170" t="s">
        <v>286</v>
      </c>
      <c r="F642" s="194"/>
      <c r="G642" s="172">
        <v>0</v>
      </c>
      <c r="H642" s="172">
        <v>2</v>
      </c>
      <c r="I642" s="172">
        <v>0</v>
      </c>
      <c r="J642" s="172">
        <v>0</v>
      </c>
    </row>
    <row r="643" spans="1:10">
      <c r="A643" s="211">
        <v>528</v>
      </c>
      <c r="B643" s="171" t="s">
        <v>1973</v>
      </c>
      <c r="C643" s="221" t="s">
        <v>1974</v>
      </c>
      <c r="D643" s="172">
        <v>4</v>
      </c>
      <c r="E643" s="170" t="s">
        <v>286</v>
      </c>
      <c r="F643" s="194"/>
      <c r="G643" s="172">
        <v>1</v>
      </c>
      <c r="H643" s="172">
        <v>2</v>
      </c>
      <c r="I643" s="172">
        <v>2</v>
      </c>
      <c r="J643" s="172">
        <v>0</v>
      </c>
    </row>
    <row r="644" spans="1:10">
      <c r="A644" s="211">
        <v>529</v>
      </c>
      <c r="B644" s="171" t="s">
        <v>1975</v>
      </c>
      <c r="C644" s="221" t="s">
        <v>1976</v>
      </c>
      <c r="D644" s="172">
        <v>2</v>
      </c>
      <c r="E644" s="170" t="s">
        <v>286</v>
      </c>
      <c r="F644" s="194"/>
      <c r="G644" s="172">
        <v>0</v>
      </c>
      <c r="H644" s="172">
        <v>2</v>
      </c>
      <c r="I644" s="172">
        <v>0</v>
      </c>
      <c r="J644" s="172">
        <v>0</v>
      </c>
    </row>
    <row r="645" spans="1:10">
      <c r="A645" s="211">
        <v>530</v>
      </c>
      <c r="B645" s="171" t="s">
        <v>1977</v>
      </c>
      <c r="C645" s="221" t="s">
        <v>1978</v>
      </c>
      <c r="D645" s="172">
        <v>3</v>
      </c>
      <c r="E645" s="170" t="s">
        <v>286</v>
      </c>
      <c r="F645" s="194"/>
      <c r="G645" s="172">
        <v>0</v>
      </c>
      <c r="H645" s="172">
        <v>3</v>
      </c>
      <c r="I645" s="172">
        <v>0</v>
      </c>
      <c r="J645" s="172">
        <v>0</v>
      </c>
    </row>
    <row r="646" spans="1:10">
      <c r="A646" s="211">
        <v>531</v>
      </c>
      <c r="B646" s="221" t="s">
        <v>1979</v>
      </c>
      <c r="C646" s="221" t="s">
        <v>1980</v>
      </c>
      <c r="D646" s="172">
        <v>3</v>
      </c>
      <c r="E646" s="170" t="s">
        <v>286</v>
      </c>
      <c r="F646" s="194"/>
      <c r="G646" s="172">
        <v>0</v>
      </c>
      <c r="H646" s="172">
        <v>2</v>
      </c>
      <c r="I646" s="172">
        <v>0</v>
      </c>
      <c r="J646" s="172">
        <v>0</v>
      </c>
    </row>
    <row r="647" spans="1:10">
      <c r="A647" s="211">
        <v>532</v>
      </c>
      <c r="B647" s="221" t="s">
        <v>1981</v>
      </c>
      <c r="C647" s="221" t="s">
        <v>1982</v>
      </c>
      <c r="D647" s="172">
        <v>3</v>
      </c>
      <c r="E647" s="170" t="s">
        <v>286</v>
      </c>
      <c r="F647" s="194"/>
      <c r="G647" s="172">
        <v>0</v>
      </c>
      <c r="H647" s="172">
        <v>2</v>
      </c>
      <c r="I647" s="172">
        <v>0</v>
      </c>
      <c r="J647" s="172">
        <v>0</v>
      </c>
    </row>
    <row r="648" spans="1:10">
      <c r="A648" s="211">
        <v>533</v>
      </c>
      <c r="B648" s="221" t="s">
        <v>1547</v>
      </c>
      <c r="C648" s="221" t="s">
        <v>1983</v>
      </c>
      <c r="D648" s="172">
        <v>4</v>
      </c>
      <c r="E648" s="170" t="s">
        <v>286</v>
      </c>
      <c r="F648" s="194"/>
      <c r="G648" s="172">
        <v>0</v>
      </c>
      <c r="H648" s="172">
        <v>2</v>
      </c>
      <c r="I648" s="172">
        <v>2</v>
      </c>
      <c r="J648" s="172">
        <v>0</v>
      </c>
    </row>
    <row r="649" spans="1:10" ht="30">
      <c r="A649" s="211">
        <v>534</v>
      </c>
      <c r="B649" s="289" t="s">
        <v>1984</v>
      </c>
      <c r="C649" s="221" t="s">
        <v>1985</v>
      </c>
      <c r="D649" s="172">
        <v>24</v>
      </c>
      <c r="E649" s="170" t="s">
        <v>286</v>
      </c>
      <c r="F649" s="194"/>
      <c r="G649" s="172">
        <v>0</v>
      </c>
      <c r="H649" s="172">
        <v>16</v>
      </c>
      <c r="I649" s="172">
        <v>16</v>
      </c>
      <c r="J649" s="172">
        <v>16</v>
      </c>
    </row>
    <row r="650" spans="1:10">
      <c r="A650" s="211">
        <v>535</v>
      </c>
      <c r="B650" s="221" t="s">
        <v>1986</v>
      </c>
      <c r="C650" s="221" t="s">
        <v>1987</v>
      </c>
      <c r="D650" s="172">
        <v>24</v>
      </c>
      <c r="E650" s="170" t="s">
        <v>286</v>
      </c>
      <c r="F650" s="194"/>
      <c r="G650" s="172">
        <v>0</v>
      </c>
      <c r="H650" s="172">
        <v>24</v>
      </c>
      <c r="I650" s="172">
        <v>24</v>
      </c>
      <c r="J650" s="172">
        <v>0</v>
      </c>
    </row>
    <row r="651" spans="1:10">
      <c r="A651" s="211">
        <v>536</v>
      </c>
      <c r="B651" s="221" t="s">
        <v>1988</v>
      </c>
      <c r="C651" s="221" t="s">
        <v>1989</v>
      </c>
      <c r="D651" s="172">
        <v>48</v>
      </c>
      <c r="E651" s="170" t="s">
        <v>286</v>
      </c>
      <c r="F651" s="194"/>
      <c r="G651" s="172"/>
      <c r="H651" s="172"/>
      <c r="I651" s="172"/>
      <c r="J651" s="172"/>
    </row>
    <row r="652" spans="1:10" ht="18.75">
      <c r="A652" s="286" t="s">
        <v>1990</v>
      </c>
      <c r="B652" s="286"/>
      <c r="C652" s="286"/>
      <c r="D652" s="286"/>
      <c r="E652" s="286"/>
      <c r="F652" s="286"/>
      <c r="G652" s="286"/>
      <c r="H652" s="286"/>
      <c r="I652" s="286"/>
      <c r="J652" s="286"/>
    </row>
    <row r="653" spans="1:10">
      <c r="A653" s="221">
        <v>537</v>
      </c>
      <c r="B653" s="171" t="s">
        <v>1991</v>
      </c>
      <c r="C653" s="171" t="s">
        <v>1992</v>
      </c>
      <c r="D653" s="172">
        <v>5</v>
      </c>
      <c r="E653" s="112" t="s">
        <v>1993</v>
      </c>
      <c r="F653" s="194"/>
      <c r="G653" s="172"/>
      <c r="H653" s="172"/>
      <c r="I653" s="172"/>
      <c r="J653" s="176"/>
    </row>
    <row r="654" spans="1:10" ht="18.75">
      <c r="A654" s="286" t="s">
        <v>1994</v>
      </c>
      <c r="B654" s="286"/>
      <c r="C654" s="286"/>
      <c r="D654" s="286"/>
      <c r="E654" s="286"/>
      <c r="F654" s="286"/>
      <c r="G654" s="286"/>
      <c r="H654" s="286"/>
      <c r="I654" s="286"/>
      <c r="J654" s="286"/>
    </row>
    <row r="655" spans="1:10" ht="30">
      <c r="A655" s="115">
        <v>538</v>
      </c>
      <c r="B655" s="171" t="s">
        <v>1995</v>
      </c>
      <c r="C655" s="171" t="s">
        <v>1996</v>
      </c>
      <c r="D655" s="172">
        <v>48</v>
      </c>
      <c r="E655" s="170" t="s">
        <v>286</v>
      </c>
      <c r="F655" s="194"/>
      <c r="G655" s="172">
        <v>12</v>
      </c>
      <c r="H655" s="172">
        <v>12</v>
      </c>
      <c r="I655" s="172">
        <v>12</v>
      </c>
      <c r="J655" s="172">
        <v>12</v>
      </c>
    </row>
    <row r="656" spans="1:10" ht="30">
      <c r="A656" s="115">
        <v>539</v>
      </c>
      <c r="B656" s="171" t="s">
        <v>1997</v>
      </c>
      <c r="C656" s="171" t="s">
        <v>1998</v>
      </c>
      <c r="D656" s="172">
        <v>72</v>
      </c>
      <c r="E656" s="170" t="s">
        <v>286</v>
      </c>
      <c r="F656" s="194"/>
      <c r="G656" s="172">
        <v>18</v>
      </c>
      <c r="H656" s="172">
        <v>18</v>
      </c>
      <c r="I656" s="172">
        <v>18</v>
      </c>
      <c r="J656" s="172">
        <v>18</v>
      </c>
    </row>
    <row r="657" spans="1:10">
      <c r="A657" s="115">
        <v>553</v>
      </c>
      <c r="B657" s="171" t="s">
        <v>1999</v>
      </c>
      <c r="C657" s="171" t="s">
        <v>2000</v>
      </c>
      <c r="D657" s="172">
        <v>2</v>
      </c>
      <c r="E657" s="170" t="s">
        <v>286</v>
      </c>
      <c r="F657" s="194"/>
      <c r="G657" s="172">
        <v>1</v>
      </c>
      <c r="H657" s="172">
        <v>1</v>
      </c>
      <c r="I657" s="172">
        <v>0</v>
      </c>
      <c r="J657" s="172">
        <v>0</v>
      </c>
    </row>
    <row r="658" spans="1:10">
      <c r="A658" s="115">
        <v>554</v>
      </c>
      <c r="B658" s="171" t="s">
        <v>2001</v>
      </c>
      <c r="C658" s="171" t="s">
        <v>2002</v>
      </c>
      <c r="D658" s="172">
        <v>2</v>
      </c>
      <c r="E658" s="170" t="s">
        <v>286</v>
      </c>
      <c r="F658" s="194"/>
      <c r="G658" s="172">
        <v>1</v>
      </c>
      <c r="H658" s="172">
        <v>1</v>
      </c>
      <c r="I658" s="172">
        <v>0</v>
      </c>
      <c r="J658" s="172">
        <v>0</v>
      </c>
    </row>
    <row r="659" spans="1:10">
      <c r="A659" s="115">
        <v>555</v>
      </c>
      <c r="B659" s="171" t="s">
        <v>2003</v>
      </c>
      <c r="C659" s="171" t="s">
        <v>2004</v>
      </c>
      <c r="D659" s="172">
        <v>2</v>
      </c>
      <c r="E659" s="170" t="s">
        <v>286</v>
      </c>
      <c r="F659" s="194"/>
      <c r="G659" s="172">
        <v>0</v>
      </c>
      <c r="H659" s="172">
        <v>1</v>
      </c>
      <c r="I659" s="172">
        <v>0</v>
      </c>
      <c r="J659" s="172">
        <v>0</v>
      </c>
    </row>
    <row r="660" spans="1:10" ht="18.75">
      <c r="A660" s="286" t="s">
        <v>2005</v>
      </c>
      <c r="B660" s="286"/>
      <c r="C660" s="286"/>
      <c r="D660" s="286"/>
      <c r="E660" s="286"/>
      <c r="F660" s="286"/>
      <c r="G660" s="286"/>
      <c r="H660" s="286"/>
      <c r="I660" s="286"/>
      <c r="J660" s="286"/>
    </row>
    <row r="661" spans="1:10" ht="30">
      <c r="A661" s="115">
        <v>556</v>
      </c>
      <c r="B661" s="171" t="s">
        <v>2006</v>
      </c>
      <c r="C661" s="171" t="s">
        <v>2007</v>
      </c>
      <c r="D661" s="172">
        <v>18</v>
      </c>
      <c r="E661" s="112" t="s">
        <v>286</v>
      </c>
      <c r="F661" s="194"/>
      <c r="G661" s="172">
        <v>9</v>
      </c>
      <c r="H661" s="172">
        <v>0</v>
      </c>
      <c r="I661" s="172">
        <v>9</v>
      </c>
      <c r="J661" s="172">
        <v>0</v>
      </c>
    </row>
    <row r="662" spans="1:10" ht="30">
      <c r="A662" s="115">
        <v>557</v>
      </c>
      <c r="B662" s="171" t="s">
        <v>2008</v>
      </c>
      <c r="C662" s="171" t="s">
        <v>2009</v>
      </c>
      <c r="D662" s="172">
        <v>18</v>
      </c>
      <c r="E662" s="112" t="s">
        <v>286</v>
      </c>
      <c r="F662" s="194"/>
      <c r="G662" s="172">
        <v>9</v>
      </c>
      <c r="H662" s="172">
        <v>0</v>
      </c>
      <c r="I662" s="172">
        <v>9</v>
      </c>
      <c r="J662" s="172">
        <v>0</v>
      </c>
    </row>
    <row r="663" spans="1:10">
      <c r="A663" s="115">
        <v>558</v>
      </c>
      <c r="B663" s="171" t="s">
        <v>2010</v>
      </c>
      <c r="C663" s="171" t="s">
        <v>2011</v>
      </c>
      <c r="D663" s="172">
        <v>20</v>
      </c>
      <c r="E663" s="112" t="s">
        <v>286</v>
      </c>
      <c r="F663" s="194"/>
      <c r="G663" s="172">
        <v>10</v>
      </c>
      <c r="H663" s="172">
        <v>0</v>
      </c>
      <c r="I663" s="172">
        <v>10</v>
      </c>
      <c r="J663" s="172">
        <v>0</v>
      </c>
    </row>
    <row r="664" spans="1:10">
      <c r="A664" s="115">
        <v>559</v>
      </c>
      <c r="B664" s="171" t="s">
        <v>2012</v>
      </c>
      <c r="C664" s="171" t="s">
        <v>2013</v>
      </c>
      <c r="D664" s="172">
        <v>36</v>
      </c>
      <c r="E664" s="112" t="s">
        <v>286</v>
      </c>
      <c r="F664" s="194"/>
      <c r="G664" s="172">
        <v>0</v>
      </c>
      <c r="H664" s="172">
        <v>18</v>
      </c>
      <c r="I664" s="172">
        <v>18</v>
      </c>
      <c r="J664" s="172">
        <v>0</v>
      </c>
    </row>
    <row r="665" spans="1:10">
      <c r="A665" s="115">
        <v>560</v>
      </c>
      <c r="B665" s="171" t="s">
        <v>2010</v>
      </c>
      <c r="C665" s="171" t="s">
        <v>2014</v>
      </c>
      <c r="D665" s="172">
        <v>36</v>
      </c>
      <c r="E665" s="112" t="s">
        <v>286</v>
      </c>
      <c r="F665" s="194"/>
      <c r="G665" s="172">
        <v>0</v>
      </c>
      <c r="H665" s="172">
        <v>18</v>
      </c>
      <c r="I665" s="172">
        <v>0</v>
      </c>
      <c r="J665" s="172">
        <v>18</v>
      </c>
    </row>
    <row r="666" spans="1:10" ht="30">
      <c r="A666" s="115">
        <v>561</v>
      </c>
      <c r="B666" s="171" t="s">
        <v>2015</v>
      </c>
      <c r="C666" s="171" t="s">
        <v>2016</v>
      </c>
      <c r="D666" s="172">
        <v>18</v>
      </c>
      <c r="E666" s="112" t="s">
        <v>286</v>
      </c>
      <c r="F666" s="194"/>
      <c r="G666" s="172">
        <v>0</v>
      </c>
      <c r="H666" s="172">
        <v>9</v>
      </c>
      <c r="I666" s="172">
        <v>0</v>
      </c>
      <c r="J666" s="172">
        <v>9</v>
      </c>
    </row>
    <row r="667" spans="1:10">
      <c r="A667" s="115">
        <v>562</v>
      </c>
      <c r="B667" s="171" t="s">
        <v>2017</v>
      </c>
      <c r="C667" s="171" t="s">
        <v>2018</v>
      </c>
      <c r="D667" s="172">
        <v>12</v>
      </c>
      <c r="E667" s="112" t="s">
        <v>286</v>
      </c>
      <c r="F667" s="194"/>
      <c r="G667" s="172">
        <v>3</v>
      </c>
      <c r="H667" s="172">
        <v>3</v>
      </c>
      <c r="I667" s="172">
        <v>3</v>
      </c>
      <c r="J667" s="172">
        <v>3</v>
      </c>
    </row>
    <row r="668" spans="1:10" ht="30">
      <c r="A668" s="115">
        <v>563</v>
      </c>
      <c r="B668" s="171" t="s">
        <v>2019</v>
      </c>
      <c r="C668" s="171" t="s">
        <v>2020</v>
      </c>
      <c r="D668" s="172">
        <v>24</v>
      </c>
      <c r="E668" s="112" t="s">
        <v>286</v>
      </c>
      <c r="F668" s="194"/>
      <c r="G668" s="172">
        <v>12</v>
      </c>
      <c r="H668" s="172">
        <v>0</v>
      </c>
      <c r="I668" s="172">
        <v>12</v>
      </c>
      <c r="J668" s="172">
        <v>0</v>
      </c>
    </row>
    <row r="669" spans="1:10" ht="30">
      <c r="A669" s="115">
        <v>564</v>
      </c>
      <c r="B669" s="171" t="s">
        <v>2021</v>
      </c>
      <c r="C669" s="171" t="s">
        <v>2022</v>
      </c>
      <c r="D669" s="172">
        <v>24</v>
      </c>
      <c r="E669" s="170" t="s">
        <v>286</v>
      </c>
      <c r="F669" s="194"/>
      <c r="G669" s="172">
        <v>12</v>
      </c>
      <c r="H669" s="172">
        <v>0</v>
      </c>
      <c r="I669" s="172">
        <v>12</v>
      </c>
      <c r="J669" s="172">
        <v>0</v>
      </c>
    </row>
    <row r="670" spans="1:10" ht="18.75">
      <c r="A670" s="287" t="s">
        <v>2023</v>
      </c>
      <c r="B670" s="287"/>
      <c r="C670" s="287"/>
      <c r="D670" s="287"/>
      <c r="E670" s="287"/>
      <c r="F670" s="287"/>
      <c r="G670" s="287"/>
      <c r="H670" s="287"/>
      <c r="I670" s="287"/>
      <c r="J670" s="287"/>
    </row>
    <row r="671" spans="1:10">
      <c r="A671" s="115">
        <v>568</v>
      </c>
      <c r="B671" s="171" t="s">
        <v>2024</v>
      </c>
      <c r="C671" s="171" t="s">
        <v>2025</v>
      </c>
      <c r="D671" s="172">
        <v>150</v>
      </c>
      <c r="E671" s="170" t="s">
        <v>2026</v>
      </c>
      <c r="F671" s="300"/>
      <c r="G671" s="301"/>
      <c r="H671" s="301"/>
      <c r="I671" s="224"/>
      <c r="J671" s="224"/>
    </row>
    <row r="672" spans="1:10">
      <c r="A672" s="115">
        <v>569</v>
      </c>
      <c r="B672" s="171" t="s">
        <v>2024</v>
      </c>
      <c r="C672" s="171" t="s">
        <v>2027</v>
      </c>
      <c r="D672" s="172">
        <v>100</v>
      </c>
      <c r="E672" s="170" t="s">
        <v>2026</v>
      </c>
      <c r="F672" s="300"/>
      <c r="G672" s="301"/>
      <c r="H672" s="301"/>
      <c r="I672" s="224"/>
      <c r="J672" s="224"/>
    </row>
    <row r="673" spans="1:10">
      <c r="A673" s="115">
        <v>570</v>
      </c>
      <c r="B673" s="171" t="s">
        <v>2024</v>
      </c>
      <c r="C673" s="171" t="s">
        <v>2028</v>
      </c>
      <c r="D673" s="172">
        <v>100</v>
      </c>
      <c r="E673" s="170" t="s">
        <v>2026</v>
      </c>
      <c r="F673" s="300"/>
      <c r="G673" s="301"/>
      <c r="H673" s="301"/>
      <c r="I673" s="224"/>
      <c r="J673" s="224"/>
    </row>
    <row r="674" spans="1:10">
      <c r="A674" s="115">
        <v>571</v>
      </c>
      <c r="B674" s="171" t="s">
        <v>2024</v>
      </c>
      <c r="C674" s="171" t="s">
        <v>2029</v>
      </c>
      <c r="D674" s="172">
        <v>1000</v>
      </c>
      <c r="E674" s="170" t="s">
        <v>2026</v>
      </c>
      <c r="F674" s="300"/>
      <c r="G674" s="301"/>
      <c r="H674" s="301"/>
      <c r="I674" s="224"/>
      <c r="J674" s="224"/>
    </row>
    <row r="675" spans="1:10">
      <c r="A675" s="115">
        <v>572</v>
      </c>
      <c r="B675" s="171" t="s">
        <v>2024</v>
      </c>
      <c r="C675" s="171" t="s">
        <v>2030</v>
      </c>
      <c r="D675" s="172">
        <v>400</v>
      </c>
      <c r="E675" s="170" t="s">
        <v>2026</v>
      </c>
      <c r="F675" s="300"/>
      <c r="G675" s="301"/>
      <c r="H675" s="301"/>
      <c r="I675" s="224"/>
      <c r="J675" s="224"/>
    </row>
    <row r="676" spans="1:10">
      <c r="A676" s="115">
        <v>573</v>
      </c>
      <c r="B676" s="171" t="s">
        <v>2024</v>
      </c>
      <c r="C676" s="171" t="s">
        <v>2031</v>
      </c>
      <c r="D676" s="172">
        <v>300</v>
      </c>
      <c r="E676" s="170" t="s">
        <v>2026</v>
      </c>
      <c r="F676" s="300"/>
      <c r="G676" s="301"/>
      <c r="H676" s="301"/>
      <c r="I676" s="224"/>
      <c r="J676" s="224"/>
    </row>
    <row r="677" spans="1:10">
      <c r="A677" s="115">
        <v>574</v>
      </c>
      <c r="B677" s="171" t="s">
        <v>2024</v>
      </c>
      <c r="C677" s="171" t="s">
        <v>2032</v>
      </c>
      <c r="D677" s="172">
        <v>400</v>
      </c>
      <c r="E677" s="170" t="s">
        <v>2026</v>
      </c>
      <c r="F677" s="300"/>
      <c r="G677" s="301"/>
      <c r="H677" s="301"/>
      <c r="I677" s="224"/>
      <c r="J677" s="224"/>
    </row>
    <row r="678" spans="1:10">
      <c r="A678" s="115">
        <v>575</v>
      </c>
      <c r="B678" s="171" t="s">
        <v>2024</v>
      </c>
      <c r="C678" s="171" t="s">
        <v>2033</v>
      </c>
      <c r="D678" s="172">
        <v>300</v>
      </c>
      <c r="E678" s="170" t="s">
        <v>2026</v>
      </c>
      <c r="F678" s="300"/>
      <c r="G678" s="301"/>
      <c r="H678" s="301"/>
      <c r="I678" s="224"/>
      <c r="J678" s="224"/>
    </row>
    <row r="679" spans="1:10">
      <c r="A679" s="115">
        <v>576</v>
      </c>
      <c r="B679" s="171" t="s">
        <v>2024</v>
      </c>
      <c r="C679" s="171" t="s">
        <v>2034</v>
      </c>
      <c r="D679" s="172">
        <v>300</v>
      </c>
      <c r="E679" s="170" t="s">
        <v>2026</v>
      </c>
      <c r="F679" s="300"/>
      <c r="G679" s="301"/>
      <c r="H679" s="301"/>
      <c r="I679" s="224"/>
      <c r="J679" s="224"/>
    </row>
    <row r="680" spans="1:10">
      <c r="A680" s="115">
        <v>577</v>
      </c>
      <c r="B680" s="171" t="s">
        <v>2024</v>
      </c>
      <c r="C680" s="171" t="s">
        <v>2035</v>
      </c>
      <c r="D680" s="172">
        <v>500</v>
      </c>
      <c r="E680" s="170" t="s">
        <v>2026</v>
      </c>
      <c r="F680" s="300"/>
      <c r="G680" s="301"/>
      <c r="H680" s="301"/>
      <c r="I680" s="224"/>
      <c r="J680" s="224"/>
    </row>
    <row r="681" spans="1:10">
      <c r="A681" s="115">
        <v>578</v>
      </c>
      <c r="B681" s="171" t="s">
        <v>2024</v>
      </c>
      <c r="C681" s="171" t="s">
        <v>2036</v>
      </c>
      <c r="D681" s="172">
        <v>300</v>
      </c>
      <c r="E681" s="170" t="s">
        <v>2026</v>
      </c>
      <c r="F681" s="300"/>
      <c r="G681" s="301"/>
      <c r="H681" s="301"/>
      <c r="I681" s="224"/>
      <c r="J681" s="224"/>
    </row>
    <row r="682" spans="1:10" ht="30">
      <c r="A682" s="115">
        <v>579</v>
      </c>
      <c r="B682" s="171" t="s">
        <v>2037</v>
      </c>
      <c r="C682" s="171" t="s">
        <v>2038</v>
      </c>
      <c r="D682" s="172">
        <v>500</v>
      </c>
      <c r="E682" s="170" t="s">
        <v>2026</v>
      </c>
      <c r="F682" s="300"/>
      <c r="G682" s="301"/>
      <c r="H682" s="301"/>
      <c r="I682" s="224"/>
      <c r="J682" s="224"/>
    </row>
    <row r="683" spans="1:10" ht="30">
      <c r="A683" s="115">
        <v>580</v>
      </c>
      <c r="B683" s="171" t="s">
        <v>2037</v>
      </c>
      <c r="C683" s="171" t="s">
        <v>2039</v>
      </c>
      <c r="D683" s="172">
        <v>70</v>
      </c>
      <c r="E683" s="170" t="s">
        <v>2026</v>
      </c>
      <c r="F683" s="300"/>
      <c r="G683" s="301"/>
      <c r="H683" s="301"/>
      <c r="I683" s="224"/>
      <c r="J683" s="224"/>
    </row>
    <row r="684" spans="1:10" ht="30">
      <c r="A684" s="115">
        <v>581</v>
      </c>
      <c r="B684" s="171" t="s">
        <v>2037</v>
      </c>
      <c r="C684" s="171" t="s">
        <v>2040</v>
      </c>
      <c r="D684" s="172">
        <v>50</v>
      </c>
      <c r="E684" s="170" t="s">
        <v>2026</v>
      </c>
      <c r="F684" s="300"/>
      <c r="G684" s="301"/>
      <c r="H684" s="301"/>
      <c r="I684" s="224"/>
      <c r="J684" s="224"/>
    </row>
    <row r="685" spans="1:10" ht="30">
      <c r="A685" s="115">
        <v>582</v>
      </c>
      <c r="B685" s="171" t="s">
        <v>2037</v>
      </c>
      <c r="C685" s="171" t="s">
        <v>2041</v>
      </c>
      <c r="D685" s="172">
        <v>50</v>
      </c>
      <c r="E685" s="170" t="s">
        <v>2026</v>
      </c>
      <c r="F685" s="300"/>
      <c r="G685" s="301"/>
      <c r="H685" s="301"/>
      <c r="I685" s="224"/>
      <c r="J685" s="224"/>
    </row>
    <row r="686" spans="1:10">
      <c r="A686" s="115">
        <v>583</v>
      </c>
      <c r="B686" s="171" t="s">
        <v>2042</v>
      </c>
      <c r="C686" s="171" t="s">
        <v>2041</v>
      </c>
      <c r="D686" s="172">
        <v>500</v>
      </c>
      <c r="E686" s="170" t="s">
        <v>1476</v>
      </c>
      <c r="F686" s="300"/>
      <c r="G686" s="301"/>
      <c r="H686" s="301"/>
      <c r="I686" s="224"/>
      <c r="J686" s="224"/>
    </row>
    <row r="687" spans="1:10">
      <c r="A687" s="115">
        <v>584</v>
      </c>
      <c r="B687" s="171" t="s">
        <v>2042</v>
      </c>
      <c r="C687" s="171" t="s">
        <v>2043</v>
      </c>
      <c r="D687" s="172">
        <v>400</v>
      </c>
      <c r="E687" s="170" t="s">
        <v>1476</v>
      </c>
      <c r="F687" s="300"/>
      <c r="G687" s="301"/>
      <c r="H687" s="301"/>
      <c r="I687" s="224"/>
      <c r="J687" s="224"/>
    </row>
    <row r="688" spans="1:10">
      <c r="A688" s="115">
        <v>585</v>
      </c>
      <c r="B688" s="171" t="s">
        <v>2042</v>
      </c>
      <c r="C688" s="171" t="s">
        <v>2044</v>
      </c>
      <c r="D688" s="172">
        <v>400</v>
      </c>
      <c r="E688" s="170" t="s">
        <v>1476</v>
      </c>
      <c r="F688" s="300"/>
      <c r="G688" s="301"/>
      <c r="H688" s="301"/>
      <c r="I688" s="224"/>
      <c r="J688" s="224"/>
    </row>
    <row r="689" spans="1:10">
      <c r="A689" s="115">
        <v>586</v>
      </c>
      <c r="B689" s="171" t="s">
        <v>2042</v>
      </c>
      <c r="C689" s="171" t="s">
        <v>2045</v>
      </c>
      <c r="D689" s="172">
        <v>400</v>
      </c>
      <c r="E689" s="170" t="s">
        <v>1476</v>
      </c>
      <c r="F689" s="300"/>
      <c r="G689" s="301"/>
      <c r="H689" s="301"/>
      <c r="I689" s="224"/>
      <c r="J689" s="224"/>
    </row>
    <row r="690" spans="1:10">
      <c r="A690" s="115">
        <v>587</v>
      </c>
      <c r="B690" s="171" t="s">
        <v>2042</v>
      </c>
      <c r="C690" s="171" t="s">
        <v>2046</v>
      </c>
      <c r="D690" s="172">
        <v>300</v>
      </c>
      <c r="E690" s="170" t="s">
        <v>1476</v>
      </c>
      <c r="F690" s="300"/>
      <c r="G690" s="301"/>
      <c r="H690" s="301"/>
      <c r="I690" s="224"/>
      <c r="J690" s="224"/>
    </row>
    <row r="691" spans="1:10">
      <c r="A691" s="115">
        <v>588</v>
      </c>
      <c r="B691" s="171" t="s">
        <v>2047</v>
      </c>
      <c r="C691" s="171" t="s">
        <v>2041</v>
      </c>
      <c r="D691" s="172">
        <v>200</v>
      </c>
      <c r="E691" s="170" t="s">
        <v>1476</v>
      </c>
      <c r="F691" s="300"/>
      <c r="G691" s="301"/>
      <c r="H691" s="301"/>
      <c r="I691" s="224"/>
      <c r="J691" s="224"/>
    </row>
    <row r="692" spans="1:10">
      <c r="A692" s="115">
        <v>589</v>
      </c>
      <c r="B692" s="171" t="s">
        <v>2047</v>
      </c>
      <c r="C692" s="171" t="s">
        <v>2043</v>
      </c>
      <c r="D692" s="172">
        <v>100</v>
      </c>
      <c r="E692" s="170" t="s">
        <v>1476</v>
      </c>
      <c r="F692" s="300"/>
      <c r="G692" s="301"/>
      <c r="H692" s="301"/>
      <c r="I692" s="224"/>
      <c r="J692" s="224"/>
    </row>
    <row r="693" spans="1:10">
      <c r="A693" s="115">
        <v>590</v>
      </c>
      <c r="B693" s="171" t="s">
        <v>2047</v>
      </c>
      <c r="C693" s="171" t="s">
        <v>2044</v>
      </c>
      <c r="D693" s="172">
        <v>200</v>
      </c>
      <c r="E693" s="170" t="s">
        <v>1476</v>
      </c>
      <c r="F693" s="300"/>
      <c r="G693" s="301"/>
      <c r="H693" s="301"/>
      <c r="I693" s="224"/>
      <c r="J693" s="224"/>
    </row>
    <row r="694" spans="1:10">
      <c r="A694" s="115">
        <v>591</v>
      </c>
      <c r="B694" s="171" t="s">
        <v>2047</v>
      </c>
      <c r="C694" s="171" t="s">
        <v>2045</v>
      </c>
      <c r="D694" s="172">
        <v>200</v>
      </c>
      <c r="E694" s="170" t="s">
        <v>1476</v>
      </c>
      <c r="F694" s="300"/>
      <c r="G694" s="301"/>
      <c r="H694" s="301"/>
      <c r="I694" s="224"/>
      <c r="J694" s="224"/>
    </row>
    <row r="695" spans="1:10">
      <c r="A695" s="115">
        <v>592</v>
      </c>
      <c r="B695" s="171" t="s">
        <v>2047</v>
      </c>
      <c r="C695" s="171" t="s">
        <v>2046</v>
      </c>
      <c r="D695" s="172">
        <v>100</v>
      </c>
      <c r="E695" s="170" t="s">
        <v>2026</v>
      </c>
      <c r="F695" s="300"/>
      <c r="G695" s="301"/>
      <c r="H695" s="301"/>
      <c r="I695" s="224"/>
      <c r="J695" s="224"/>
    </row>
    <row r="696" spans="1:10" ht="18.75">
      <c r="A696" s="287" t="s">
        <v>649</v>
      </c>
      <c r="B696" s="287"/>
      <c r="C696" s="287"/>
      <c r="D696" s="287"/>
      <c r="E696" s="287"/>
      <c r="F696" s="287"/>
      <c r="G696" s="287"/>
      <c r="H696" s="287"/>
      <c r="I696" s="287"/>
      <c r="J696" s="287"/>
    </row>
    <row r="697" spans="1:10" ht="180">
      <c r="A697" s="112">
        <v>593</v>
      </c>
      <c r="B697" s="112" t="s">
        <v>2455</v>
      </c>
      <c r="C697" s="112" t="s">
        <v>2456</v>
      </c>
      <c r="D697" s="167">
        <v>31</v>
      </c>
      <c r="E697" s="167" t="s">
        <v>286</v>
      </c>
      <c r="F697" s="170" t="s">
        <v>2457</v>
      </c>
      <c r="G697" s="167"/>
      <c r="H697" s="167"/>
      <c r="I697" s="167"/>
      <c r="J697" s="167"/>
    </row>
    <row r="698" spans="1:10" ht="135">
      <c r="A698" s="112">
        <v>594</v>
      </c>
      <c r="B698" s="112" t="s">
        <v>2455</v>
      </c>
      <c r="C698" s="112" t="s">
        <v>2458</v>
      </c>
      <c r="D698" s="167">
        <v>24</v>
      </c>
      <c r="E698" s="167" t="s">
        <v>286</v>
      </c>
      <c r="F698" s="170" t="s">
        <v>2459</v>
      </c>
      <c r="G698" s="167"/>
      <c r="H698" s="167"/>
      <c r="I698" s="167"/>
      <c r="J698" s="167"/>
    </row>
  </sheetData>
  <autoFilter ref="A1:J698" xr:uid="{0FFE0A65-533E-4E5F-BAA8-96CE99BE4E18}">
    <filterColumn colId="6" showButton="0"/>
    <filterColumn colId="7" showButton="0"/>
    <filterColumn colId="8" showButton="0"/>
  </autoFilter>
  <mergeCells count="27">
    <mergeCell ref="A1:A2"/>
    <mergeCell ref="A632:J632"/>
    <mergeCell ref="A652:J652"/>
    <mergeCell ref="A654:J654"/>
    <mergeCell ref="A660:J660"/>
    <mergeCell ref="A3:J3"/>
    <mergeCell ref="A6:J6"/>
    <mergeCell ref="A28:J28"/>
    <mergeCell ref="A670:J670"/>
    <mergeCell ref="A351:J351"/>
    <mergeCell ref="A431:J431"/>
    <mergeCell ref="A481:J481"/>
    <mergeCell ref="A510:J510"/>
    <mergeCell ref="A541:J541"/>
    <mergeCell ref="A696:J696"/>
    <mergeCell ref="G1:J1"/>
    <mergeCell ref="F486:F487"/>
    <mergeCell ref="F488:F489"/>
    <mergeCell ref="B1:B2"/>
    <mergeCell ref="C1:C2"/>
    <mergeCell ref="D1:D2"/>
    <mergeCell ref="E1:E2"/>
    <mergeCell ref="F1:F2"/>
    <mergeCell ref="A42:J42"/>
    <mergeCell ref="A206:J206"/>
    <mergeCell ref="A227:J227"/>
    <mergeCell ref="A327:J327"/>
  </mergeCells>
  <phoneticPr fontId="39" type="noConversion"/>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DF67-7A3E-4E5F-9267-09FD57026B32}">
  <sheetPr>
    <tabColor rgb="FF92D050"/>
  </sheetPr>
  <dimension ref="A1:J85"/>
  <sheetViews>
    <sheetView zoomScale="70" zoomScaleNormal="70" workbookViewId="0">
      <selection activeCell="F28" sqref="F28"/>
    </sheetView>
  </sheetViews>
  <sheetFormatPr defaultColWidth="31" defaultRowHeight="15"/>
  <cols>
    <col min="1" max="1" width="4" bestFit="1" customWidth="1"/>
    <col min="5" max="5" width="17.42578125" bestFit="1" customWidth="1"/>
    <col min="6" max="6" width="48.7109375" bestFit="1" customWidth="1"/>
    <col min="7" max="10" width="9.5703125" bestFit="1" customWidth="1"/>
  </cols>
  <sheetData>
    <row r="1" spans="1:10" ht="18.75">
      <c r="A1" s="251" t="s">
        <v>648</v>
      </c>
      <c r="B1" s="252" t="s">
        <v>272</v>
      </c>
      <c r="C1" s="252" t="s">
        <v>273</v>
      </c>
      <c r="D1" s="253" t="s">
        <v>274</v>
      </c>
      <c r="E1" s="252" t="s">
        <v>1</v>
      </c>
      <c r="F1" s="254" t="s">
        <v>275</v>
      </c>
      <c r="G1" s="253" t="s">
        <v>2</v>
      </c>
      <c r="H1" s="253"/>
      <c r="I1" s="253"/>
      <c r="J1" s="253"/>
    </row>
    <row r="2" spans="1:10" ht="37.5">
      <c r="A2" s="251"/>
      <c r="B2" s="252"/>
      <c r="C2" s="252"/>
      <c r="D2" s="253"/>
      <c r="E2" s="252"/>
      <c r="F2" s="254"/>
      <c r="G2" s="255" t="s">
        <v>3</v>
      </c>
      <c r="H2" s="255" t="s">
        <v>4</v>
      </c>
      <c r="I2" s="255" t="s">
        <v>5</v>
      </c>
      <c r="J2" s="255" t="s">
        <v>6</v>
      </c>
    </row>
    <row r="3" spans="1:10" ht="18.75">
      <c r="A3" s="256" t="s">
        <v>2069</v>
      </c>
      <c r="B3" s="257"/>
      <c r="C3" s="257"/>
      <c r="D3" s="257"/>
      <c r="E3" s="257"/>
      <c r="F3" s="257"/>
      <c r="G3" s="257"/>
      <c r="H3" s="257"/>
      <c r="I3" s="257"/>
      <c r="J3" s="258"/>
    </row>
    <row r="4" spans="1:10" ht="15.75">
      <c r="A4" s="115">
        <v>1</v>
      </c>
      <c r="B4" s="160" t="s">
        <v>2070</v>
      </c>
      <c r="C4" s="83" t="s">
        <v>2071</v>
      </c>
      <c r="D4" s="175">
        <v>4</v>
      </c>
      <c r="E4" s="161" t="s">
        <v>515</v>
      </c>
      <c r="F4" s="167"/>
      <c r="G4" s="167"/>
      <c r="H4" s="167">
        <v>2</v>
      </c>
      <c r="I4" s="167">
        <v>2</v>
      </c>
      <c r="J4" s="167"/>
    </row>
    <row r="5" spans="1:10" ht="15.75">
      <c r="A5" s="115">
        <v>2</v>
      </c>
      <c r="B5" s="160" t="s">
        <v>2072</v>
      </c>
      <c r="C5" s="83" t="s">
        <v>2073</v>
      </c>
      <c r="D5" s="175">
        <v>2</v>
      </c>
      <c r="E5" s="161" t="s">
        <v>515</v>
      </c>
      <c r="F5" s="167"/>
      <c r="G5" s="167"/>
      <c r="H5" s="167">
        <v>2</v>
      </c>
      <c r="I5" s="167"/>
      <c r="J5" s="167"/>
    </row>
    <row r="6" spans="1:10" ht="15.75">
      <c r="A6" s="115">
        <v>3</v>
      </c>
      <c r="B6" s="160" t="s">
        <v>2074</v>
      </c>
      <c r="C6" s="83" t="s">
        <v>2075</v>
      </c>
      <c r="D6" s="175">
        <v>2</v>
      </c>
      <c r="E6" s="161" t="s">
        <v>286</v>
      </c>
      <c r="F6" s="167"/>
      <c r="G6" s="167"/>
      <c r="H6" s="167">
        <v>2</v>
      </c>
      <c r="I6" s="167"/>
      <c r="J6" s="167"/>
    </row>
    <row r="7" spans="1:10" ht="15.75">
      <c r="A7" s="115">
        <v>4</v>
      </c>
      <c r="B7" s="160" t="s">
        <v>2076</v>
      </c>
      <c r="C7" s="83" t="s">
        <v>2077</v>
      </c>
      <c r="D7" s="175">
        <v>2</v>
      </c>
      <c r="E7" s="161" t="s">
        <v>286</v>
      </c>
      <c r="F7" s="167"/>
      <c r="G7" s="167"/>
      <c r="H7" s="167">
        <v>2</v>
      </c>
      <c r="I7" s="167"/>
      <c r="J7" s="167"/>
    </row>
    <row r="8" spans="1:10" ht="18.75">
      <c r="A8" s="256" t="s">
        <v>2078</v>
      </c>
      <c r="B8" s="257"/>
      <c r="C8" s="257"/>
      <c r="D8" s="257"/>
      <c r="E8" s="257"/>
      <c r="F8" s="257"/>
      <c r="G8" s="257"/>
      <c r="H8" s="257"/>
      <c r="I8" s="257"/>
      <c r="J8" s="258"/>
    </row>
    <row r="9" spans="1:10" ht="25.5">
      <c r="A9" s="115">
        <v>5</v>
      </c>
      <c r="B9" s="160" t="s">
        <v>2079</v>
      </c>
      <c r="C9" s="83" t="s">
        <v>2080</v>
      </c>
      <c r="D9" s="175">
        <v>2</v>
      </c>
      <c r="E9" s="161" t="s">
        <v>515</v>
      </c>
      <c r="F9" s="167"/>
      <c r="G9" s="167"/>
      <c r="H9" s="167">
        <v>2</v>
      </c>
      <c r="I9" s="167"/>
      <c r="J9" s="167"/>
    </row>
    <row r="10" spans="1:10" ht="25.5">
      <c r="A10" s="115">
        <v>6</v>
      </c>
      <c r="B10" s="160" t="s">
        <v>2081</v>
      </c>
      <c r="C10" s="83" t="s">
        <v>2082</v>
      </c>
      <c r="D10" s="175">
        <v>1</v>
      </c>
      <c r="E10" s="161" t="s">
        <v>515</v>
      </c>
      <c r="F10" s="167"/>
      <c r="G10" s="167"/>
      <c r="H10" s="167">
        <v>1</v>
      </c>
      <c r="I10" s="167"/>
      <c r="J10" s="167"/>
    </row>
    <row r="11" spans="1:10" ht="15.75">
      <c r="A11" s="115">
        <v>7</v>
      </c>
      <c r="B11" s="160" t="s">
        <v>2083</v>
      </c>
      <c r="C11" s="83" t="s">
        <v>2084</v>
      </c>
      <c r="D11" s="175">
        <v>8</v>
      </c>
      <c r="E11" s="161" t="s">
        <v>286</v>
      </c>
      <c r="F11" s="167"/>
      <c r="G11" s="167"/>
      <c r="H11" s="167">
        <v>4</v>
      </c>
      <c r="I11" s="167">
        <v>4</v>
      </c>
      <c r="J11" s="167"/>
    </row>
    <row r="12" spans="1:10" ht="15.75">
      <c r="A12" s="115">
        <v>8</v>
      </c>
      <c r="B12" s="160" t="s">
        <v>2085</v>
      </c>
      <c r="C12" s="83" t="s">
        <v>2086</v>
      </c>
      <c r="D12" s="175">
        <v>8</v>
      </c>
      <c r="E12" s="161" t="s">
        <v>286</v>
      </c>
      <c r="F12" s="167"/>
      <c r="G12" s="167"/>
      <c r="H12" s="167">
        <v>4</v>
      </c>
      <c r="I12" s="167">
        <v>4</v>
      </c>
      <c r="J12" s="167"/>
    </row>
    <row r="13" spans="1:10" ht="15.75">
      <c r="A13" s="115">
        <v>9</v>
      </c>
      <c r="B13" s="160" t="s">
        <v>2087</v>
      </c>
      <c r="C13" s="83" t="s">
        <v>2088</v>
      </c>
      <c r="D13" s="175">
        <v>2</v>
      </c>
      <c r="E13" s="161" t="s">
        <v>286</v>
      </c>
      <c r="F13" s="167"/>
      <c r="G13" s="167"/>
      <c r="H13" s="167">
        <v>2</v>
      </c>
      <c r="I13" s="167"/>
      <c r="J13" s="167"/>
    </row>
    <row r="14" spans="1:10" ht="15.75">
      <c r="A14" s="115">
        <v>10</v>
      </c>
      <c r="B14" s="160" t="s">
        <v>2089</v>
      </c>
      <c r="C14" s="83" t="s">
        <v>2090</v>
      </c>
      <c r="D14" s="175">
        <v>12</v>
      </c>
      <c r="E14" s="161" t="s">
        <v>286</v>
      </c>
      <c r="F14" s="167"/>
      <c r="G14" s="167"/>
      <c r="H14" s="167">
        <v>6</v>
      </c>
      <c r="I14" s="167">
        <v>6</v>
      </c>
      <c r="J14" s="167"/>
    </row>
    <row r="15" spans="1:10" ht="15.75">
      <c r="A15" s="115">
        <v>11</v>
      </c>
      <c r="B15" s="160" t="s">
        <v>2091</v>
      </c>
      <c r="C15" s="83" t="s">
        <v>2092</v>
      </c>
      <c r="D15" s="175">
        <v>200</v>
      </c>
      <c r="E15" s="161" t="s">
        <v>68</v>
      </c>
      <c r="F15" s="167"/>
      <c r="G15" s="167"/>
      <c r="H15" s="167">
        <v>100</v>
      </c>
      <c r="I15" s="167">
        <v>100</v>
      </c>
      <c r="J15" s="167"/>
    </row>
    <row r="16" spans="1:10" ht="15.75">
      <c r="A16" s="115">
        <v>12</v>
      </c>
      <c r="B16" s="160" t="s">
        <v>2093</v>
      </c>
      <c r="C16" s="83" t="s">
        <v>2094</v>
      </c>
      <c r="D16" s="175">
        <v>6</v>
      </c>
      <c r="E16" s="161" t="s">
        <v>286</v>
      </c>
      <c r="F16" s="167"/>
      <c r="G16" s="167"/>
      <c r="H16" s="167">
        <v>3</v>
      </c>
      <c r="I16" s="167">
        <v>3</v>
      </c>
      <c r="J16" s="167"/>
    </row>
    <row r="17" spans="1:10" ht="15.75">
      <c r="A17" s="115">
        <v>13</v>
      </c>
      <c r="B17" s="160" t="s">
        <v>2095</v>
      </c>
      <c r="C17" s="83" t="s">
        <v>2096</v>
      </c>
      <c r="D17" s="175">
        <v>3</v>
      </c>
      <c r="E17" s="161" t="s">
        <v>286</v>
      </c>
      <c r="F17" s="167"/>
      <c r="G17" s="167"/>
      <c r="H17" s="167">
        <v>2</v>
      </c>
      <c r="I17" s="167">
        <v>1</v>
      </c>
      <c r="J17" s="167"/>
    </row>
    <row r="18" spans="1:10" ht="15.75">
      <c r="A18" s="115">
        <v>14</v>
      </c>
      <c r="B18" s="160" t="s">
        <v>2097</v>
      </c>
      <c r="C18" s="83" t="s">
        <v>2098</v>
      </c>
      <c r="D18" s="175">
        <v>1</v>
      </c>
      <c r="E18" s="161" t="s">
        <v>286</v>
      </c>
      <c r="F18" s="167"/>
      <c r="G18" s="167"/>
      <c r="H18" s="167">
        <v>1</v>
      </c>
      <c r="I18" s="167"/>
      <c r="J18" s="167"/>
    </row>
    <row r="19" spans="1:10" ht="15.75">
      <c r="A19" s="115">
        <v>15</v>
      </c>
      <c r="B19" s="160" t="s">
        <v>2099</v>
      </c>
      <c r="C19" s="83"/>
      <c r="D19" s="175">
        <v>10</v>
      </c>
      <c r="E19" s="161" t="s">
        <v>286</v>
      </c>
      <c r="F19" s="167"/>
      <c r="G19" s="167"/>
      <c r="H19" s="167">
        <v>10</v>
      </c>
      <c r="I19" s="167"/>
      <c r="J19" s="167"/>
    </row>
    <row r="20" spans="1:10" ht="18.75">
      <c r="A20" s="256" t="s">
        <v>2100</v>
      </c>
      <c r="B20" s="257"/>
      <c r="C20" s="257"/>
      <c r="D20" s="257"/>
      <c r="E20" s="257"/>
      <c r="F20" s="257"/>
      <c r="G20" s="257"/>
      <c r="H20" s="257"/>
      <c r="I20" s="257"/>
      <c r="J20" s="258"/>
    </row>
    <row r="21" spans="1:10" ht="15.75">
      <c r="A21" s="115">
        <v>16</v>
      </c>
      <c r="B21" s="153" t="s">
        <v>2401</v>
      </c>
      <c r="C21" s="85" t="s">
        <v>2402</v>
      </c>
      <c r="D21" s="159">
        <v>0.19</v>
      </c>
      <c r="E21" s="161" t="s">
        <v>89</v>
      </c>
      <c r="F21" s="167" t="s">
        <v>2403</v>
      </c>
      <c r="G21" s="167"/>
      <c r="H21" s="167">
        <v>0.19</v>
      </c>
      <c r="I21" s="167"/>
      <c r="J21" s="167"/>
    </row>
    <row r="22" spans="1:10" ht="15.75">
      <c r="A22" s="115">
        <v>17</v>
      </c>
      <c r="B22" s="153" t="s">
        <v>2102</v>
      </c>
      <c r="C22" s="85" t="s">
        <v>2402</v>
      </c>
      <c r="D22" s="177">
        <v>1.6</v>
      </c>
      <c r="E22" s="161" t="s">
        <v>89</v>
      </c>
      <c r="F22" s="167" t="s">
        <v>2404</v>
      </c>
      <c r="G22" s="167"/>
      <c r="H22" s="167">
        <v>0.59299999999999997</v>
      </c>
      <c r="I22" s="167">
        <v>0.59299999999999997</v>
      </c>
      <c r="J22" s="167">
        <v>0.41399999999999998</v>
      </c>
    </row>
    <row r="23" spans="1:10" ht="15.75">
      <c r="A23" s="115">
        <v>18</v>
      </c>
      <c r="B23" s="153" t="s">
        <v>2103</v>
      </c>
      <c r="C23" s="85" t="s">
        <v>2405</v>
      </c>
      <c r="D23" s="159">
        <v>0.53</v>
      </c>
      <c r="E23" s="161" t="s">
        <v>89</v>
      </c>
      <c r="F23" s="167" t="s">
        <v>2406</v>
      </c>
      <c r="G23" s="167"/>
      <c r="H23" s="167">
        <v>0.29899999999999999</v>
      </c>
      <c r="I23" s="167">
        <v>0.23100000000000001</v>
      </c>
      <c r="J23" s="167"/>
    </row>
    <row r="24" spans="1:10" ht="15.75">
      <c r="A24" s="115">
        <v>19</v>
      </c>
      <c r="B24" s="153" t="s">
        <v>2105</v>
      </c>
      <c r="C24" s="85" t="s">
        <v>2402</v>
      </c>
      <c r="D24" s="86">
        <v>0.23799999999999999</v>
      </c>
      <c r="E24" s="161" t="s">
        <v>89</v>
      </c>
      <c r="F24" s="167" t="s">
        <v>2407</v>
      </c>
      <c r="G24" s="167"/>
      <c r="H24" s="86">
        <v>0.23799999999999999</v>
      </c>
      <c r="I24" s="167"/>
      <c r="J24" s="167"/>
    </row>
    <row r="25" spans="1:10" ht="15.75">
      <c r="A25" s="115">
        <v>20</v>
      </c>
      <c r="B25" s="153" t="s">
        <v>2101</v>
      </c>
      <c r="C25" s="85" t="s">
        <v>2108</v>
      </c>
      <c r="D25" s="159">
        <v>1.59</v>
      </c>
      <c r="E25" s="161" t="s">
        <v>89</v>
      </c>
      <c r="F25" s="167" t="s">
        <v>2408</v>
      </c>
      <c r="G25" s="167"/>
      <c r="H25" s="167">
        <v>0.53</v>
      </c>
      <c r="I25" s="167">
        <v>0.53</v>
      </c>
      <c r="J25" s="167">
        <v>0.53</v>
      </c>
    </row>
    <row r="26" spans="1:10" ht="15.75">
      <c r="A26" s="115">
        <v>21</v>
      </c>
      <c r="B26" s="153" t="s">
        <v>2109</v>
      </c>
      <c r="C26" s="85" t="s">
        <v>2110</v>
      </c>
      <c r="D26" s="86">
        <v>1.486</v>
      </c>
      <c r="E26" s="161" t="s">
        <v>89</v>
      </c>
      <c r="F26" s="167" t="s">
        <v>2409</v>
      </c>
      <c r="G26" s="167"/>
      <c r="H26" s="167">
        <v>0.52800000000000002</v>
      </c>
      <c r="I26" s="167">
        <v>0.47899999999999998</v>
      </c>
      <c r="J26" s="167">
        <v>0.47899999999999998</v>
      </c>
    </row>
    <row r="27" spans="1:10" ht="15.75">
      <c r="A27" s="115">
        <v>22</v>
      </c>
      <c r="B27" s="153" t="s">
        <v>2102</v>
      </c>
      <c r="C27" s="85" t="s">
        <v>2111</v>
      </c>
      <c r="D27" s="86">
        <v>0.88700000000000001</v>
      </c>
      <c r="E27" s="161" t="s">
        <v>89</v>
      </c>
      <c r="F27" s="167" t="s">
        <v>2410</v>
      </c>
      <c r="G27" s="167"/>
      <c r="H27" s="167">
        <v>0.29499999999999998</v>
      </c>
      <c r="I27" s="167">
        <v>0.29499999999999998</v>
      </c>
      <c r="J27" s="167">
        <v>0.29499999999999998</v>
      </c>
    </row>
    <row r="28" spans="1:10" ht="15.75">
      <c r="A28" s="115">
        <v>23</v>
      </c>
      <c r="B28" s="153" t="s">
        <v>2103</v>
      </c>
      <c r="C28" s="85" t="s">
        <v>2112</v>
      </c>
      <c r="D28" s="177">
        <v>0.6</v>
      </c>
      <c r="E28" s="161" t="s">
        <v>89</v>
      </c>
      <c r="F28" s="167" t="s">
        <v>2411</v>
      </c>
      <c r="G28" s="167"/>
      <c r="H28" s="167">
        <v>0.3</v>
      </c>
      <c r="I28" s="167">
        <v>0.3</v>
      </c>
      <c r="J28" s="167"/>
    </row>
    <row r="29" spans="1:10" ht="15.75">
      <c r="A29" s="115">
        <v>24</v>
      </c>
      <c r="B29" s="153" t="s">
        <v>2113</v>
      </c>
      <c r="C29" s="85" t="s">
        <v>2114</v>
      </c>
      <c r="D29" s="86">
        <v>0.27700000000000002</v>
      </c>
      <c r="E29" s="161" t="s">
        <v>89</v>
      </c>
      <c r="F29" s="167" t="s">
        <v>2412</v>
      </c>
      <c r="G29" s="167"/>
      <c r="H29" s="167">
        <v>0.27700000000000002</v>
      </c>
      <c r="I29" s="167"/>
      <c r="J29" s="167"/>
    </row>
    <row r="30" spans="1:10" ht="15.75">
      <c r="A30" s="115">
        <v>25</v>
      </c>
      <c r="B30" s="153" t="s">
        <v>2104</v>
      </c>
      <c r="C30" s="85" t="s">
        <v>2115</v>
      </c>
      <c r="D30" s="86">
        <v>0.93100000000000005</v>
      </c>
      <c r="E30" s="161" t="s">
        <v>89</v>
      </c>
      <c r="F30" s="167" t="s">
        <v>2413</v>
      </c>
      <c r="G30" s="167"/>
      <c r="H30" s="167">
        <v>0.39900000000000002</v>
      </c>
      <c r="I30" s="167">
        <v>0.26600000000000001</v>
      </c>
      <c r="J30" s="167">
        <v>0.26600000000000001</v>
      </c>
    </row>
    <row r="31" spans="1:10" ht="15.75">
      <c r="A31" s="115">
        <v>26</v>
      </c>
      <c r="B31" s="153" t="s">
        <v>2116</v>
      </c>
      <c r="C31" s="85" t="s">
        <v>2117</v>
      </c>
      <c r="D31" s="159">
        <v>0.36</v>
      </c>
      <c r="E31" s="161" t="s">
        <v>89</v>
      </c>
      <c r="F31" s="167" t="s">
        <v>2414</v>
      </c>
      <c r="G31" s="167"/>
      <c r="H31" s="167">
        <v>0.36</v>
      </c>
      <c r="I31" s="167"/>
      <c r="J31" s="167"/>
    </row>
    <row r="32" spans="1:10" ht="15.75">
      <c r="A32" s="115">
        <v>27</v>
      </c>
      <c r="B32" s="153" t="s">
        <v>2105</v>
      </c>
      <c r="C32" s="85" t="s">
        <v>2118</v>
      </c>
      <c r="D32" s="86">
        <v>0.23599999999999999</v>
      </c>
      <c r="E32" s="161" t="s">
        <v>89</v>
      </c>
      <c r="F32" s="167" t="s">
        <v>2415</v>
      </c>
      <c r="G32" s="167"/>
      <c r="H32" s="167">
        <v>0.23599999999999999</v>
      </c>
      <c r="I32" s="167"/>
      <c r="J32" s="167"/>
    </row>
    <row r="33" spans="1:10" ht="15.75">
      <c r="A33" s="115">
        <v>28</v>
      </c>
      <c r="B33" s="153" t="s">
        <v>2106</v>
      </c>
      <c r="C33" s="85" t="s">
        <v>2119</v>
      </c>
      <c r="D33" s="159">
        <v>1.2</v>
      </c>
      <c r="E33" s="161" t="s">
        <v>89</v>
      </c>
      <c r="F33" s="167" t="s">
        <v>2416</v>
      </c>
      <c r="G33" s="167"/>
      <c r="H33" s="167">
        <v>0.6</v>
      </c>
      <c r="I33" s="167">
        <v>0.6</v>
      </c>
      <c r="J33" s="167"/>
    </row>
    <row r="34" spans="1:10" ht="15.75">
      <c r="A34" s="115">
        <v>29</v>
      </c>
      <c r="B34" s="153" t="s">
        <v>2107</v>
      </c>
      <c r="C34" s="85" t="s">
        <v>2120</v>
      </c>
      <c r="D34" s="86">
        <v>0.36799999999999999</v>
      </c>
      <c r="E34" s="161" t="s">
        <v>89</v>
      </c>
      <c r="F34" s="167" t="s">
        <v>2417</v>
      </c>
      <c r="G34" s="167"/>
      <c r="H34" s="167">
        <v>0.36799999999999999</v>
      </c>
      <c r="I34" s="167"/>
      <c r="J34" s="167"/>
    </row>
    <row r="35" spans="1:10" ht="15.75">
      <c r="A35" s="115">
        <v>30</v>
      </c>
      <c r="B35" s="153" t="s">
        <v>2121</v>
      </c>
      <c r="C35" s="85" t="s">
        <v>2122</v>
      </c>
      <c r="D35" s="159">
        <v>0.18</v>
      </c>
      <c r="E35" s="161" t="s">
        <v>89</v>
      </c>
      <c r="F35" s="167" t="s">
        <v>2418</v>
      </c>
      <c r="G35" s="167"/>
      <c r="H35" s="167">
        <v>0.6</v>
      </c>
      <c r="I35" s="167">
        <v>0.6</v>
      </c>
      <c r="J35" s="167">
        <v>0.6</v>
      </c>
    </row>
    <row r="36" spans="1:10" ht="47.25">
      <c r="A36" s="115">
        <v>31</v>
      </c>
      <c r="B36" s="180" t="s">
        <v>2419</v>
      </c>
      <c r="C36" s="174" t="s">
        <v>2420</v>
      </c>
      <c r="D36" s="180" t="s">
        <v>286</v>
      </c>
      <c r="E36" s="87">
        <v>20</v>
      </c>
      <c r="F36" s="167" t="s">
        <v>2421</v>
      </c>
      <c r="G36" s="167"/>
      <c r="H36" s="167">
        <v>7</v>
      </c>
      <c r="I36" s="167">
        <v>7</v>
      </c>
      <c r="J36" s="167">
        <v>6</v>
      </c>
    </row>
    <row r="37" spans="1:10" ht="47.25">
      <c r="A37" s="115">
        <v>32</v>
      </c>
      <c r="B37" s="180" t="s">
        <v>2422</v>
      </c>
      <c r="C37" s="174" t="s">
        <v>2423</v>
      </c>
      <c r="D37" s="180" t="s">
        <v>286</v>
      </c>
      <c r="E37" s="87">
        <v>20</v>
      </c>
      <c r="F37" s="167" t="s">
        <v>2424</v>
      </c>
      <c r="G37" s="167"/>
      <c r="H37" s="167">
        <v>7</v>
      </c>
      <c r="I37" s="167">
        <v>7</v>
      </c>
      <c r="J37" s="167">
        <v>6</v>
      </c>
    </row>
    <row r="38" spans="1:10" ht="18.75">
      <c r="A38" s="256" t="s">
        <v>2123</v>
      </c>
      <c r="B38" s="257"/>
      <c r="C38" s="257"/>
      <c r="D38" s="257"/>
      <c r="E38" s="257"/>
      <c r="F38" s="257"/>
      <c r="G38" s="257"/>
      <c r="H38" s="257"/>
      <c r="I38" s="257"/>
      <c r="J38" s="258"/>
    </row>
    <row r="39" spans="1:10" ht="15.75">
      <c r="A39" s="115">
        <v>33</v>
      </c>
      <c r="B39" s="153" t="s">
        <v>2124</v>
      </c>
      <c r="C39" s="85" t="s">
        <v>2125</v>
      </c>
      <c r="D39" s="177">
        <v>0.5</v>
      </c>
      <c r="E39" s="161" t="s">
        <v>89</v>
      </c>
      <c r="F39" s="167" t="s">
        <v>2425</v>
      </c>
      <c r="G39" s="167"/>
      <c r="H39" s="167">
        <v>0.5</v>
      </c>
      <c r="I39" s="167"/>
      <c r="J39" s="167"/>
    </row>
    <row r="40" spans="1:10" ht="15.75">
      <c r="A40" s="115">
        <v>34</v>
      </c>
      <c r="B40" s="153" t="s">
        <v>2126</v>
      </c>
      <c r="C40" s="85" t="s">
        <v>2127</v>
      </c>
      <c r="D40" s="175">
        <v>3</v>
      </c>
      <c r="E40" s="161" t="s">
        <v>89</v>
      </c>
      <c r="F40" s="167" t="s">
        <v>2426</v>
      </c>
      <c r="G40" s="167"/>
      <c r="H40" s="167">
        <v>1.5</v>
      </c>
      <c r="I40" s="167">
        <v>1.5</v>
      </c>
      <c r="J40" s="167"/>
    </row>
    <row r="41" spans="1:10" ht="15.75">
      <c r="A41" s="115">
        <v>35</v>
      </c>
      <c r="B41" s="153" t="s">
        <v>2128</v>
      </c>
      <c r="C41" s="85" t="s">
        <v>2127</v>
      </c>
      <c r="D41" s="175">
        <v>2</v>
      </c>
      <c r="E41" s="161" t="s">
        <v>89</v>
      </c>
      <c r="F41" s="167" t="s">
        <v>2427</v>
      </c>
      <c r="G41" s="167"/>
      <c r="H41" s="167">
        <v>1.5</v>
      </c>
      <c r="I41" s="167">
        <v>1.5</v>
      </c>
      <c r="J41" s="167"/>
    </row>
    <row r="42" spans="1:10" ht="18.75">
      <c r="A42" s="256" t="s">
        <v>2129</v>
      </c>
      <c r="B42" s="257"/>
      <c r="C42" s="257"/>
      <c r="D42" s="257"/>
      <c r="E42" s="257"/>
      <c r="F42" s="257"/>
      <c r="G42" s="257"/>
      <c r="H42" s="257"/>
      <c r="I42" s="257"/>
      <c r="J42" s="258"/>
    </row>
    <row r="43" spans="1:10" ht="15.75">
      <c r="A43" s="115">
        <v>36</v>
      </c>
      <c r="B43" s="153" t="s">
        <v>2130</v>
      </c>
      <c r="C43" s="85" t="s">
        <v>2131</v>
      </c>
      <c r="D43" s="159">
        <v>1.9</v>
      </c>
      <c r="E43" s="161" t="s">
        <v>89</v>
      </c>
      <c r="F43" s="167" t="s">
        <v>2428</v>
      </c>
      <c r="G43" s="167"/>
      <c r="H43" s="167">
        <v>1.9</v>
      </c>
      <c r="I43" s="167"/>
      <c r="J43" s="167"/>
    </row>
    <row r="44" spans="1:10" ht="15.75">
      <c r="A44" s="115">
        <v>37</v>
      </c>
      <c r="B44" s="153" t="s">
        <v>2132</v>
      </c>
      <c r="C44" s="85" t="s">
        <v>2133</v>
      </c>
      <c r="D44" s="86">
        <v>0.48399999999999999</v>
      </c>
      <c r="E44" s="161" t="s">
        <v>89</v>
      </c>
      <c r="F44" s="167" t="s">
        <v>2429</v>
      </c>
      <c r="G44" s="167"/>
      <c r="H44" s="167">
        <v>0.48399999999999999</v>
      </c>
      <c r="I44" s="167"/>
      <c r="J44" s="167"/>
    </row>
    <row r="45" spans="1:10" ht="15.75">
      <c r="A45" s="115">
        <v>38</v>
      </c>
      <c r="B45" s="153" t="s">
        <v>2134</v>
      </c>
      <c r="C45" s="85" t="s">
        <v>2135</v>
      </c>
      <c r="D45" s="159">
        <v>1.6</v>
      </c>
      <c r="E45" s="161" t="s">
        <v>89</v>
      </c>
      <c r="F45" s="167" t="s">
        <v>2430</v>
      </c>
      <c r="G45" s="167"/>
      <c r="H45" s="167">
        <v>0.8</v>
      </c>
      <c r="I45" s="167">
        <v>0.8</v>
      </c>
      <c r="J45" s="167"/>
    </row>
    <row r="46" spans="1:10" ht="15.75">
      <c r="A46" s="115">
        <v>39</v>
      </c>
      <c r="B46" s="153" t="s">
        <v>2136</v>
      </c>
      <c r="C46" s="85" t="s">
        <v>2135</v>
      </c>
      <c r="D46" s="159">
        <v>0.5</v>
      </c>
      <c r="E46" s="161" t="s">
        <v>89</v>
      </c>
      <c r="F46" s="167" t="s">
        <v>2431</v>
      </c>
      <c r="G46" s="167"/>
      <c r="H46" s="167">
        <v>0.5</v>
      </c>
      <c r="I46" s="167"/>
      <c r="J46" s="167"/>
    </row>
    <row r="47" spans="1:10" ht="15.75">
      <c r="A47" s="115">
        <v>40</v>
      </c>
      <c r="B47" s="153" t="s">
        <v>2432</v>
      </c>
      <c r="C47" s="85" t="s">
        <v>2135</v>
      </c>
      <c r="D47" s="159">
        <v>0.3</v>
      </c>
      <c r="E47" s="161"/>
      <c r="F47" s="167" t="s">
        <v>2433</v>
      </c>
      <c r="G47" s="167"/>
      <c r="H47" s="167">
        <v>0.3</v>
      </c>
      <c r="I47" s="167"/>
      <c r="J47" s="167"/>
    </row>
    <row r="48" spans="1:10" ht="18.75">
      <c r="A48" s="259" t="s">
        <v>2137</v>
      </c>
      <c r="B48" s="260"/>
      <c r="C48" s="260"/>
      <c r="D48" s="260"/>
      <c r="E48" s="260"/>
      <c r="F48" s="260"/>
      <c r="G48" s="260"/>
      <c r="H48" s="260"/>
      <c r="I48" s="260"/>
      <c r="J48" s="261"/>
    </row>
    <row r="49" spans="1:10" ht="15.75">
      <c r="A49" s="115">
        <v>41</v>
      </c>
      <c r="B49" s="153" t="s">
        <v>2138</v>
      </c>
      <c r="C49" s="85" t="s">
        <v>2139</v>
      </c>
      <c r="D49" s="86">
        <v>0.56499999999999995</v>
      </c>
      <c r="E49" s="161" t="s">
        <v>89</v>
      </c>
      <c r="F49" s="167" t="s">
        <v>2434</v>
      </c>
      <c r="G49" s="167"/>
      <c r="H49" s="167">
        <v>0.56499999999999995</v>
      </c>
      <c r="I49" s="167"/>
      <c r="J49" s="167"/>
    </row>
    <row r="50" spans="1:10" ht="15.75">
      <c r="A50" s="115">
        <v>42</v>
      </c>
      <c r="B50" s="153" t="s">
        <v>2140</v>
      </c>
      <c r="C50" s="85" t="s">
        <v>2139</v>
      </c>
      <c r="D50" s="86">
        <v>4.2</v>
      </c>
      <c r="E50" s="161" t="s">
        <v>89</v>
      </c>
      <c r="F50" s="167" t="s">
        <v>2435</v>
      </c>
      <c r="G50" s="167"/>
      <c r="H50" s="167">
        <v>2.1</v>
      </c>
      <c r="I50" s="167">
        <v>2.1</v>
      </c>
      <c r="J50" s="167"/>
    </row>
    <row r="51" spans="1:10" ht="15.75">
      <c r="A51" s="115">
        <v>43</v>
      </c>
      <c r="B51" s="153" t="s">
        <v>2141</v>
      </c>
      <c r="C51" s="85" t="s">
        <v>2139</v>
      </c>
      <c r="D51" s="86">
        <v>1.98</v>
      </c>
      <c r="E51" s="161" t="s">
        <v>89</v>
      </c>
      <c r="F51" s="167" t="s">
        <v>2436</v>
      </c>
      <c r="G51" s="167"/>
      <c r="H51" s="167">
        <v>0.99</v>
      </c>
      <c r="I51" s="167">
        <v>0.99</v>
      </c>
      <c r="J51" s="167"/>
    </row>
    <row r="52" spans="1:10" ht="15.75">
      <c r="A52" s="115">
        <v>44</v>
      </c>
      <c r="B52" s="153" t="s">
        <v>2142</v>
      </c>
      <c r="C52" s="85" t="s">
        <v>2139</v>
      </c>
      <c r="D52" s="159">
        <v>0.53</v>
      </c>
      <c r="E52" s="161" t="s">
        <v>89</v>
      </c>
      <c r="F52" s="167" t="s">
        <v>2437</v>
      </c>
      <c r="G52" s="167"/>
      <c r="H52" s="167">
        <v>0.53</v>
      </c>
      <c r="I52" s="167"/>
      <c r="J52" s="167"/>
    </row>
    <row r="53" spans="1:10" ht="18.75">
      <c r="A53" s="256" t="s">
        <v>2143</v>
      </c>
      <c r="B53" s="257"/>
      <c r="C53" s="257"/>
      <c r="D53" s="257"/>
      <c r="E53" s="257"/>
      <c r="F53" s="257"/>
      <c r="G53" s="257"/>
      <c r="H53" s="257"/>
      <c r="I53" s="257"/>
      <c r="J53" s="258"/>
    </row>
    <row r="54" spans="1:10" ht="15.75">
      <c r="A54" s="115">
        <v>45</v>
      </c>
      <c r="B54" s="153" t="s">
        <v>2144</v>
      </c>
      <c r="C54" s="83" t="s">
        <v>2145</v>
      </c>
      <c r="D54" s="177">
        <v>1.9</v>
      </c>
      <c r="E54" s="161" t="s">
        <v>89</v>
      </c>
      <c r="F54" s="167" t="s">
        <v>2438</v>
      </c>
      <c r="G54" s="167"/>
      <c r="H54" s="167">
        <v>0.7</v>
      </c>
      <c r="I54" s="167">
        <v>0.6</v>
      </c>
      <c r="J54" s="167">
        <v>0.6</v>
      </c>
    </row>
    <row r="55" spans="1:10" ht="15.75">
      <c r="A55" s="115">
        <v>46</v>
      </c>
      <c r="B55" s="153" t="s">
        <v>2146</v>
      </c>
      <c r="C55" s="83" t="s">
        <v>2145</v>
      </c>
      <c r="D55" s="175">
        <v>2</v>
      </c>
      <c r="E55" s="161" t="s">
        <v>89</v>
      </c>
      <c r="F55" s="167" t="s">
        <v>2439</v>
      </c>
      <c r="G55" s="167"/>
      <c r="H55" s="167">
        <v>1</v>
      </c>
      <c r="I55" s="167">
        <v>1</v>
      </c>
      <c r="J55" s="167"/>
    </row>
    <row r="56" spans="1:10" ht="15.75">
      <c r="A56" s="115">
        <v>47</v>
      </c>
      <c r="B56" s="153" t="s">
        <v>2147</v>
      </c>
      <c r="C56" s="85" t="s">
        <v>2148</v>
      </c>
      <c r="D56" s="175">
        <v>1</v>
      </c>
      <c r="E56" s="161" t="s">
        <v>89</v>
      </c>
      <c r="F56" s="167" t="s">
        <v>2440</v>
      </c>
      <c r="G56" s="167"/>
      <c r="H56" s="167">
        <v>2</v>
      </c>
      <c r="I56" s="167"/>
      <c r="J56" s="167"/>
    </row>
    <row r="57" spans="1:10" ht="15.75">
      <c r="A57" s="115">
        <v>48</v>
      </c>
      <c r="B57" s="153" t="s">
        <v>2441</v>
      </c>
      <c r="C57" s="85" t="s">
        <v>2148</v>
      </c>
      <c r="D57" s="175">
        <v>2</v>
      </c>
      <c r="E57" s="161" t="s">
        <v>89</v>
      </c>
      <c r="F57" s="167" t="s">
        <v>2442</v>
      </c>
      <c r="G57" s="167"/>
      <c r="H57" s="167">
        <v>2</v>
      </c>
      <c r="I57" s="167"/>
      <c r="J57" s="167"/>
    </row>
    <row r="58" spans="1:10" ht="18.75">
      <c r="A58" s="256" t="s">
        <v>2149</v>
      </c>
      <c r="B58" s="257"/>
      <c r="C58" s="257"/>
      <c r="D58" s="257"/>
      <c r="E58" s="257"/>
      <c r="F58" s="257"/>
      <c r="G58" s="257"/>
      <c r="H58" s="257"/>
      <c r="I58" s="257"/>
      <c r="J58" s="258"/>
    </row>
    <row r="59" spans="1:10" ht="15.75">
      <c r="A59" s="115">
        <v>49</v>
      </c>
      <c r="B59" s="160" t="s">
        <v>2150</v>
      </c>
      <c r="C59" s="83" t="s">
        <v>2151</v>
      </c>
      <c r="D59" s="175">
        <v>500</v>
      </c>
      <c r="E59" s="161" t="s">
        <v>27</v>
      </c>
      <c r="F59" s="167"/>
      <c r="G59" s="167"/>
      <c r="H59" s="167">
        <v>250</v>
      </c>
      <c r="I59" s="167">
        <v>250</v>
      </c>
      <c r="J59" s="167"/>
    </row>
    <row r="60" spans="1:10" ht="15.75">
      <c r="A60" s="115">
        <v>50</v>
      </c>
      <c r="B60" s="160" t="s">
        <v>2150</v>
      </c>
      <c r="C60" s="83" t="s">
        <v>2152</v>
      </c>
      <c r="D60" s="175">
        <v>1000</v>
      </c>
      <c r="E60" s="161" t="s">
        <v>27</v>
      </c>
      <c r="F60" s="167"/>
      <c r="G60" s="167"/>
      <c r="H60" s="167">
        <v>400</v>
      </c>
      <c r="I60" s="167">
        <v>300</v>
      </c>
      <c r="J60" s="167">
        <v>300</v>
      </c>
    </row>
    <row r="61" spans="1:10" ht="15.75">
      <c r="A61" s="115">
        <v>51</v>
      </c>
      <c r="B61" s="160" t="s">
        <v>2150</v>
      </c>
      <c r="C61" s="83" t="s">
        <v>2443</v>
      </c>
      <c r="D61" s="175">
        <v>140</v>
      </c>
      <c r="E61" s="161" t="s">
        <v>27</v>
      </c>
      <c r="F61" s="167"/>
      <c r="G61" s="167"/>
      <c r="H61" s="167">
        <v>70</v>
      </c>
      <c r="I61" s="167">
        <v>70</v>
      </c>
      <c r="J61" s="167"/>
    </row>
    <row r="62" spans="1:10" ht="15.75">
      <c r="A62" s="115">
        <v>52</v>
      </c>
      <c r="B62" s="160" t="s">
        <v>2150</v>
      </c>
      <c r="C62" s="83" t="s">
        <v>2444</v>
      </c>
      <c r="D62" s="175">
        <v>380</v>
      </c>
      <c r="E62" s="161" t="s">
        <v>27</v>
      </c>
      <c r="F62" s="167"/>
      <c r="G62" s="167"/>
      <c r="H62" s="167">
        <v>190</v>
      </c>
      <c r="I62" s="167">
        <v>190</v>
      </c>
      <c r="J62" s="167"/>
    </row>
    <row r="63" spans="1:10" ht="15.75">
      <c r="A63" s="115">
        <v>53</v>
      </c>
      <c r="B63" s="160" t="s">
        <v>2150</v>
      </c>
      <c r="C63" s="83" t="s">
        <v>2153</v>
      </c>
      <c r="D63" s="175">
        <v>60</v>
      </c>
      <c r="E63" s="161" t="s">
        <v>27</v>
      </c>
      <c r="F63" s="167"/>
      <c r="G63" s="167"/>
      <c r="H63" s="167">
        <v>30</v>
      </c>
      <c r="I63" s="167">
        <v>30</v>
      </c>
      <c r="J63" s="167"/>
    </row>
    <row r="64" spans="1:10" ht="18.75">
      <c r="A64" s="256" t="s">
        <v>2154</v>
      </c>
      <c r="B64" s="257"/>
      <c r="C64" s="257"/>
      <c r="D64" s="257"/>
      <c r="E64" s="257"/>
      <c r="F64" s="257"/>
      <c r="G64" s="257"/>
      <c r="H64" s="257"/>
      <c r="I64" s="257"/>
      <c r="J64" s="258"/>
    </row>
    <row r="65" spans="1:10" ht="15.75">
      <c r="A65" s="115">
        <v>54</v>
      </c>
      <c r="B65" s="153" t="s">
        <v>2445</v>
      </c>
      <c r="C65" s="85" t="s">
        <v>2155</v>
      </c>
      <c r="D65" s="175">
        <v>155</v>
      </c>
      <c r="E65" s="161" t="s">
        <v>286</v>
      </c>
      <c r="F65" s="167"/>
      <c r="G65" s="167"/>
      <c r="H65" s="167">
        <v>80</v>
      </c>
      <c r="I65" s="167">
        <v>50</v>
      </c>
      <c r="J65" s="167">
        <v>25</v>
      </c>
    </row>
    <row r="66" spans="1:10" ht="31.5">
      <c r="A66" s="115">
        <v>55</v>
      </c>
      <c r="B66" s="180" t="s">
        <v>2446</v>
      </c>
      <c r="C66" s="184" t="s">
        <v>2447</v>
      </c>
      <c r="D66" s="88">
        <v>135</v>
      </c>
      <c r="E66" s="161" t="s">
        <v>286</v>
      </c>
      <c r="F66" s="167"/>
      <c r="G66" s="167"/>
      <c r="H66" s="167">
        <v>45</v>
      </c>
      <c r="I66" s="167">
        <v>45</v>
      </c>
      <c r="J66" s="167">
        <v>45</v>
      </c>
    </row>
    <row r="67" spans="1:10" ht="15.75">
      <c r="A67" s="115">
        <v>56</v>
      </c>
      <c r="B67" s="180" t="s">
        <v>2448</v>
      </c>
      <c r="C67" s="184" t="s">
        <v>2449</v>
      </c>
      <c r="D67" s="88">
        <v>135</v>
      </c>
      <c r="E67" s="161" t="s">
        <v>286</v>
      </c>
      <c r="F67" s="167"/>
      <c r="G67" s="167"/>
      <c r="H67" s="167">
        <v>45</v>
      </c>
      <c r="I67" s="167">
        <v>45</v>
      </c>
      <c r="J67" s="167">
        <v>45</v>
      </c>
    </row>
    <row r="68" spans="1:10" ht="31.5">
      <c r="A68" s="115">
        <v>57</v>
      </c>
      <c r="B68" s="180" t="s">
        <v>2450</v>
      </c>
      <c r="C68" s="184" t="s">
        <v>2451</v>
      </c>
      <c r="D68" s="88">
        <v>135</v>
      </c>
      <c r="E68" s="161" t="s">
        <v>286</v>
      </c>
      <c r="F68" s="167"/>
      <c r="G68" s="167"/>
      <c r="H68" s="167">
        <v>45</v>
      </c>
      <c r="I68" s="167">
        <v>45</v>
      </c>
      <c r="J68" s="167">
        <v>45</v>
      </c>
    </row>
    <row r="69" spans="1:10" ht="30">
      <c r="A69" s="115">
        <v>58</v>
      </c>
      <c r="B69" s="171" t="s">
        <v>2452</v>
      </c>
      <c r="C69" s="171" t="s">
        <v>2453</v>
      </c>
      <c r="D69" s="220">
        <v>65</v>
      </c>
      <c r="E69" s="161" t="s">
        <v>286</v>
      </c>
      <c r="F69" s="167"/>
      <c r="G69" s="167"/>
      <c r="H69" s="167">
        <v>25</v>
      </c>
      <c r="I69" s="167">
        <v>25</v>
      </c>
      <c r="J69" s="167">
        <v>15</v>
      </c>
    </row>
    <row r="70" spans="1:10" ht="15.75">
      <c r="A70" s="115">
        <v>59</v>
      </c>
      <c r="B70" s="153" t="s">
        <v>2156</v>
      </c>
      <c r="C70" s="83" t="s">
        <v>2157</v>
      </c>
      <c r="D70" s="175">
        <v>4</v>
      </c>
      <c r="E70" s="161" t="s">
        <v>515</v>
      </c>
      <c r="F70" s="167"/>
      <c r="G70" s="167"/>
      <c r="H70" s="167">
        <v>2</v>
      </c>
      <c r="I70" s="167">
        <v>2</v>
      </c>
      <c r="J70" s="167"/>
    </row>
    <row r="71" spans="1:10" ht="25.5">
      <c r="A71" s="115">
        <v>60</v>
      </c>
      <c r="B71" s="153" t="s">
        <v>2158</v>
      </c>
      <c r="C71" s="83" t="s">
        <v>2159</v>
      </c>
      <c r="D71" s="175">
        <v>10</v>
      </c>
      <c r="E71" s="161" t="s">
        <v>286</v>
      </c>
      <c r="F71" s="167"/>
      <c r="G71" s="167"/>
      <c r="H71" s="167">
        <v>4</v>
      </c>
      <c r="I71" s="167">
        <v>4</v>
      </c>
      <c r="J71" s="167">
        <v>2</v>
      </c>
    </row>
    <row r="72" spans="1:10" ht="25.5">
      <c r="A72" s="115">
        <v>61</v>
      </c>
      <c r="B72" s="153" t="s">
        <v>2160</v>
      </c>
      <c r="C72" s="83" t="s">
        <v>2161</v>
      </c>
      <c r="D72" s="175">
        <v>10</v>
      </c>
      <c r="E72" s="161" t="s">
        <v>286</v>
      </c>
      <c r="F72" s="167"/>
      <c r="G72" s="167"/>
      <c r="H72" s="167">
        <v>4</v>
      </c>
      <c r="I72" s="167">
        <v>4</v>
      </c>
      <c r="J72" s="167">
        <v>2</v>
      </c>
    </row>
    <row r="73" spans="1:10" ht="18.75">
      <c r="A73" s="262" t="s">
        <v>2162</v>
      </c>
      <c r="B73" s="263"/>
      <c r="C73" s="263"/>
      <c r="D73" s="263"/>
      <c r="E73" s="263"/>
      <c r="F73" s="263"/>
      <c r="G73" s="263"/>
      <c r="H73" s="263"/>
      <c r="I73" s="263"/>
      <c r="J73" s="264"/>
    </row>
    <row r="74" spans="1:10" ht="15.75">
      <c r="A74" s="115">
        <v>62</v>
      </c>
      <c r="B74" s="153" t="s">
        <v>2163</v>
      </c>
      <c r="C74" s="83" t="s">
        <v>2164</v>
      </c>
      <c r="D74" s="175">
        <v>6</v>
      </c>
      <c r="E74" s="161" t="s">
        <v>286</v>
      </c>
      <c r="F74" s="167"/>
      <c r="G74" s="167"/>
      <c r="H74" s="167">
        <v>3</v>
      </c>
      <c r="I74" s="167">
        <v>3</v>
      </c>
      <c r="J74" s="167"/>
    </row>
    <row r="75" spans="1:10" ht="15.75">
      <c r="A75" s="115">
        <v>63</v>
      </c>
      <c r="B75" s="153" t="s">
        <v>2454</v>
      </c>
      <c r="C75" s="83" t="s">
        <v>2165</v>
      </c>
      <c r="D75" s="175">
        <v>2</v>
      </c>
      <c r="E75" s="161" t="s">
        <v>286</v>
      </c>
      <c r="F75" s="167"/>
      <c r="G75" s="167"/>
      <c r="H75" s="167">
        <v>2</v>
      </c>
      <c r="I75" s="167"/>
      <c r="J75" s="167"/>
    </row>
    <row r="76" spans="1:10" ht="15.75">
      <c r="A76" s="115">
        <v>64</v>
      </c>
      <c r="B76" s="153" t="s">
        <v>2166</v>
      </c>
      <c r="C76" s="83" t="s">
        <v>2167</v>
      </c>
      <c r="D76" s="175">
        <v>6</v>
      </c>
      <c r="E76" s="161" t="s">
        <v>286</v>
      </c>
      <c r="F76" s="167"/>
      <c r="G76" s="167"/>
      <c r="H76" s="167">
        <v>3</v>
      </c>
      <c r="I76" s="167">
        <v>3</v>
      </c>
      <c r="J76" s="167"/>
    </row>
    <row r="77" spans="1:10" ht="15.75">
      <c r="A77" s="115">
        <v>65</v>
      </c>
      <c r="B77" s="153" t="s">
        <v>2168</v>
      </c>
      <c r="C77" s="83" t="s">
        <v>2169</v>
      </c>
      <c r="D77" s="175">
        <v>8</v>
      </c>
      <c r="E77" s="161" t="s">
        <v>286</v>
      </c>
      <c r="F77" s="167"/>
      <c r="G77" s="167"/>
      <c r="H77" s="167">
        <v>4</v>
      </c>
      <c r="I77" s="167">
        <v>4</v>
      </c>
      <c r="J77" s="167"/>
    </row>
    <row r="78" spans="1:10" ht="15.75">
      <c r="A78" s="115">
        <v>66</v>
      </c>
      <c r="B78" s="153" t="s">
        <v>2170</v>
      </c>
      <c r="C78" s="83" t="s">
        <v>2171</v>
      </c>
      <c r="D78" s="175">
        <v>1</v>
      </c>
      <c r="E78" s="161" t="s">
        <v>286</v>
      </c>
      <c r="F78" s="167"/>
      <c r="G78" s="167"/>
      <c r="H78" s="167">
        <v>1</v>
      </c>
      <c r="I78" s="167"/>
      <c r="J78" s="167"/>
    </row>
    <row r="79" spans="1:10" ht="15" customHeight="1">
      <c r="A79" s="256" t="s">
        <v>2491</v>
      </c>
      <c r="B79" s="257"/>
      <c r="C79" s="257"/>
      <c r="D79" s="257"/>
      <c r="E79" s="257"/>
      <c r="F79" s="257"/>
      <c r="G79" s="257"/>
      <c r="H79" s="257"/>
      <c r="I79" s="257"/>
      <c r="J79" s="258"/>
    </row>
    <row r="80" spans="1:10" ht="15.75">
      <c r="A80" s="115">
        <v>67</v>
      </c>
      <c r="B80" s="153" t="s">
        <v>2172</v>
      </c>
      <c r="C80" s="83" t="s">
        <v>2173</v>
      </c>
      <c r="D80" s="175">
        <v>4300</v>
      </c>
      <c r="E80" s="161" t="s">
        <v>27</v>
      </c>
      <c r="F80" s="198"/>
      <c r="G80" s="198"/>
      <c r="H80" s="198"/>
      <c r="I80" s="198"/>
      <c r="J80" s="198"/>
    </row>
    <row r="81" spans="1:10" ht="15.75">
      <c r="A81" s="115">
        <v>68</v>
      </c>
      <c r="B81" s="153" t="s">
        <v>2172</v>
      </c>
      <c r="C81" s="83" t="s">
        <v>2174</v>
      </c>
      <c r="D81" s="175">
        <v>6000</v>
      </c>
      <c r="E81" s="161" t="s">
        <v>27</v>
      </c>
      <c r="F81" s="198"/>
      <c r="G81" s="198"/>
      <c r="H81" s="198"/>
      <c r="I81" s="198"/>
      <c r="J81" s="198"/>
    </row>
    <row r="82" spans="1:10" ht="15.75">
      <c r="A82" s="115">
        <v>69</v>
      </c>
      <c r="B82" s="93" t="s">
        <v>2175</v>
      </c>
      <c r="C82" s="85"/>
      <c r="D82" s="175">
        <v>950</v>
      </c>
      <c r="E82" s="161" t="s">
        <v>388</v>
      </c>
      <c r="F82" s="198"/>
      <c r="G82" s="198"/>
      <c r="H82" s="198"/>
      <c r="I82" s="198"/>
      <c r="J82" s="198"/>
    </row>
    <row r="83" spans="1:10" ht="15.75">
      <c r="A83" s="115">
        <v>70</v>
      </c>
      <c r="B83" s="93" t="s">
        <v>2176</v>
      </c>
      <c r="C83" s="85" t="s">
        <v>2177</v>
      </c>
      <c r="D83" s="175">
        <v>18500</v>
      </c>
      <c r="E83" s="161" t="s">
        <v>286</v>
      </c>
      <c r="F83" s="198"/>
      <c r="G83" s="198"/>
      <c r="H83" s="198"/>
      <c r="I83" s="198"/>
      <c r="J83" s="198"/>
    </row>
    <row r="84" spans="1:10" ht="15.75">
      <c r="A84" s="115">
        <v>71</v>
      </c>
      <c r="B84" s="160" t="s">
        <v>2176</v>
      </c>
      <c r="C84" s="91" t="s">
        <v>2178</v>
      </c>
      <c r="D84" s="175">
        <v>18600</v>
      </c>
      <c r="E84" s="178" t="s">
        <v>286</v>
      </c>
      <c r="F84" s="198"/>
      <c r="G84" s="198"/>
      <c r="H84" s="198"/>
      <c r="I84" s="198"/>
      <c r="J84" s="198"/>
    </row>
    <row r="85" spans="1:10" ht="26.25">
      <c r="A85" s="115">
        <v>72</v>
      </c>
      <c r="B85" s="95" t="s">
        <v>2492</v>
      </c>
      <c r="C85" s="115"/>
      <c r="D85" s="175">
        <v>53000</v>
      </c>
      <c r="E85" s="198" t="s">
        <v>483</v>
      </c>
      <c r="F85" s="115"/>
      <c r="G85" s="115"/>
      <c r="H85" s="115"/>
      <c r="I85" s="115"/>
      <c r="J85" s="115"/>
    </row>
  </sheetData>
  <mergeCells count="18">
    <mergeCell ref="A73:J73"/>
    <mergeCell ref="A79:J79"/>
    <mergeCell ref="A53:J53"/>
    <mergeCell ref="A58:J58"/>
    <mergeCell ref="A64:J64"/>
    <mergeCell ref="A38:J38"/>
    <mergeCell ref="A42:J42"/>
    <mergeCell ref="A48:J48"/>
    <mergeCell ref="A8:J8"/>
    <mergeCell ref="A20:J20"/>
    <mergeCell ref="C1:C2"/>
    <mergeCell ref="D1:D2"/>
    <mergeCell ref="E1:E2"/>
    <mergeCell ref="A1:A2"/>
    <mergeCell ref="G1:J1"/>
    <mergeCell ref="F1:F2"/>
    <mergeCell ref="B1:B2"/>
    <mergeCell ref="A3:J3"/>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A77AC-95DA-4528-A87B-79F0DBFAEFF5}">
  <sheetPr>
    <tabColor rgb="FF92D050"/>
  </sheetPr>
  <dimension ref="A1:W129"/>
  <sheetViews>
    <sheetView zoomScale="70" zoomScaleNormal="70" workbookViewId="0">
      <selection activeCell="A3" sqref="A3:J3"/>
    </sheetView>
  </sheetViews>
  <sheetFormatPr defaultRowHeight="18.75"/>
  <cols>
    <col min="1" max="1" width="5.140625" style="79" bestFit="1" customWidth="1"/>
    <col min="2" max="2" width="64.28515625" style="79" bestFit="1" customWidth="1"/>
    <col min="3" max="3" width="42.5703125" style="79" customWidth="1"/>
    <col min="4" max="4" width="12" style="79" bestFit="1" customWidth="1"/>
    <col min="5" max="5" width="19.140625" style="79" bestFit="1" customWidth="1"/>
    <col min="6" max="6" width="59" style="79" bestFit="1" customWidth="1"/>
    <col min="7" max="9" width="10.140625" style="79" bestFit="1" customWidth="1"/>
    <col min="10" max="10" width="10.140625" style="79" customWidth="1"/>
    <col min="11" max="12" width="15" style="79" hidden="1" customWidth="1"/>
    <col min="13" max="13" width="14.85546875" style="79" hidden="1" customWidth="1"/>
    <col min="14" max="14" width="17.140625" style="79" hidden="1" customWidth="1"/>
    <col min="15" max="15" width="15" style="79" hidden="1" customWidth="1"/>
    <col min="16" max="16" width="14.85546875" style="79" hidden="1" customWidth="1"/>
    <col min="17" max="17" width="15" style="79" hidden="1" customWidth="1"/>
    <col min="18" max="18" width="15.140625" style="79" hidden="1" customWidth="1"/>
    <col min="19" max="19" width="17.28515625" style="79" hidden="1" customWidth="1"/>
    <col min="20" max="20" width="15" style="79" hidden="1" customWidth="1"/>
    <col min="21" max="21" width="16.85546875" style="79" hidden="1" customWidth="1"/>
    <col min="22" max="22" width="5" style="79" hidden="1" customWidth="1"/>
    <col min="23" max="23" width="40.42578125" style="79" hidden="1" customWidth="1"/>
    <col min="24" max="16384" width="9.140625" style="79"/>
  </cols>
  <sheetData>
    <row r="1" spans="1:23" ht="57" customHeight="1">
      <c r="A1" s="237" t="s">
        <v>648</v>
      </c>
      <c r="B1" s="237" t="s">
        <v>272</v>
      </c>
      <c r="C1" s="237" t="s">
        <v>2179</v>
      </c>
      <c r="D1" s="237" t="s">
        <v>2180</v>
      </c>
      <c r="E1" s="237" t="s">
        <v>1</v>
      </c>
      <c r="F1" s="237" t="s">
        <v>275</v>
      </c>
      <c r="G1" s="238" t="s">
        <v>2181</v>
      </c>
      <c r="H1" s="239"/>
      <c r="I1" s="239"/>
      <c r="J1" s="240"/>
      <c r="K1" s="47" t="s">
        <v>2493</v>
      </c>
      <c r="L1" s="236" t="s">
        <v>2494</v>
      </c>
      <c r="M1" s="236"/>
      <c r="N1" s="236"/>
      <c r="O1" s="236" t="s">
        <v>2495</v>
      </c>
      <c r="P1" s="236"/>
      <c r="Q1" s="236" t="s">
        <v>2496</v>
      </c>
      <c r="R1" s="236"/>
      <c r="S1" s="236"/>
      <c r="T1" s="236" t="s">
        <v>2497</v>
      </c>
      <c r="U1" s="236"/>
      <c r="V1" s="236" t="s">
        <v>2498</v>
      </c>
      <c r="W1" s="236"/>
    </row>
    <row r="2" spans="1:23" ht="37.5">
      <c r="A2" s="241"/>
      <c r="B2" s="241"/>
      <c r="C2" s="241"/>
      <c r="D2" s="241"/>
      <c r="E2" s="241"/>
      <c r="F2" s="241"/>
      <c r="G2" s="242" t="s">
        <v>3</v>
      </c>
      <c r="H2" s="242" t="s">
        <v>4</v>
      </c>
      <c r="I2" s="242" t="s">
        <v>5</v>
      </c>
      <c r="J2" s="242" t="s">
        <v>6</v>
      </c>
      <c r="K2" s="47" t="s">
        <v>2400</v>
      </c>
      <c r="L2" s="222" t="s">
        <v>2493</v>
      </c>
      <c r="M2" s="222" t="s">
        <v>2499</v>
      </c>
      <c r="N2" s="222" t="s">
        <v>2500</v>
      </c>
      <c r="O2" s="222" t="s">
        <v>2493</v>
      </c>
      <c r="P2" s="222" t="s">
        <v>2501</v>
      </c>
      <c r="Q2" s="222" t="s">
        <v>2502</v>
      </c>
      <c r="R2" s="222" t="s">
        <v>2503</v>
      </c>
      <c r="S2" s="222" t="s">
        <v>2504</v>
      </c>
      <c r="T2" s="222" t="s">
        <v>2493</v>
      </c>
      <c r="U2" s="222" t="s">
        <v>2505</v>
      </c>
      <c r="V2" s="222" t="s">
        <v>2498</v>
      </c>
      <c r="W2" s="222" t="s">
        <v>2506</v>
      </c>
    </row>
    <row r="3" spans="1:23">
      <c r="A3" s="243" t="s">
        <v>3773</v>
      </c>
      <c r="B3" s="244"/>
      <c r="C3" s="244"/>
      <c r="D3" s="244"/>
      <c r="E3" s="244"/>
      <c r="F3" s="244"/>
      <c r="G3" s="244"/>
      <c r="H3" s="244"/>
      <c r="I3" s="244"/>
      <c r="J3" s="245"/>
      <c r="K3" s="47"/>
      <c r="L3" s="222"/>
      <c r="M3" s="222"/>
      <c r="N3" s="222"/>
      <c r="O3" s="222"/>
      <c r="P3" s="222"/>
      <c r="Q3" s="222"/>
      <c r="R3" s="222"/>
      <c r="S3" s="222"/>
      <c r="T3" s="222"/>
      <c r="U3" s="222"/>
      <c r="V3" s="222"/>
      <c r="W3" s="222"/>
    </row>
    <row r="4" spans="1:23" ht="75">
      <c r="A4" s="223">
        <v>1</v>
      </c>
      <c r="B4" s="223" t="s">
        <v>2182</v>
      </c>
      <c r="C4" s="223" t="s">
        <v>2183</v>
      </c>
      <c r="D4" s="223">
        <f>K4+L4+M4+N4+O4+P4+Q4+R4+S4+T4+U4+V4+W4</f>
        <v>79</v>
      </c>
      <c r="E4" s="223" t="s">
        <v>847</v>
      </c>
      <c r="F4" s="216" t="s">
        <v>2507</v>
      </c>
      <c r="G4" s="223">
        <v>10</v>
      </c>
      <c r="H4" s="223">
        <v>22</v>
      </c>
      <c r="I4" s="223">
        <v>30</v>
      </c>
      <c r="J4" s="223">
        <v>20</v>
      </c>
      <c r="K4" s="47">
        <v>19</v>
      </c>
      <c r="L4" s="47">
        <v>4</v>
      </c>
      <c r="M4" s="47">
        <v>2</v>
      </c>
      <c r="N4" s="47">
        <v>8</v>
      </c>
      <c r="O4" s="47">
        <v>15</v>
      </c>
      <c r="P4" s="47">
        <v>1</v>
      </c>
      <c r="Q4" s="47">
        <v>10</v>
      </c>
      <c r="R4" s="47">
        <v>1</v>
      </c>
      <c r="S4" s="47">
        <v>1</v>
      </c>
      <c r="T4" s="47">
        <v>11</v>
      </c>
      <c r="U4" s="47">
        <v>2</v>
      </c>
      <c r="V4" s="47">
        <v>2</v>
      </c>
      <c r="W4" s="47">
        <v>3</v>
      </c>
    </row>
    <row r="5" spans="1:23" ht="75">
      <c r="A5" s="223">
        <v>2</v>
      </c>
      <c r="B5" s="223" t="s">
        <v>2184</v>
      </c>
      <c r="C5" s="223" t="s">
        <v>2185</v>
      </c>
      <c r="D5" s="223">
        <f>K5+L5+M5+N5+O5+P5+Q5+R5+S5+T5+U5+V5+W5</f>
        <v>5</v>
      </c>
      <c r="E5" s="223" t="s">
        <v>847</v>
      </c>
      <c r="F5" s="216" t="s">
        <v>2508</v>
      </c>
      <c r="G5" s="223"/>
      <c r="H5" s="223">
        <v>3</v>
      </c>
      <c r="I5" s="223"/>
      <c r="J5" s="223"/>
      <c r="K5" s="47">
        <v>3</v>
      </c>
      <c r="L5" s="47">
        <v>2</v>
      </c>
      <c r="M5" s="47"/>
      <c r="N5" s="47"/>
      <c r="O5" s="47"/>
      <c r="P5" s="47"/>
      <c r="Q5" s="47"/>
      <c r="R5" s="47"/>
      <c r="S5" s="47"/>
      <c r="T5" s="47"/>
      <c r="U5" s="47"/>
      <c r="V5" s="47"/>
      <c r="W5" s="47"/>
    </row>
    <row r="6" spans="1:23" ht="90">
      <c r="A6" s="223">
        <v>3</v>
      </c>
      <c r="B6" s="223" t="s">
        <v>2186</v>
      </c>
      <c r="C6" s="223" t="s">
        <v>2187</v>
      </c>
      <c r="D6" s="223">
        <f>K6+L6+M6+N6+O6+P6+Q6+R6+S6+T6+U6+V6+W6</f>
        <v>6</v>
      </c>
      <c r="E6" s="223" t="s">
        <v>847</v>
      </c>
      <c r="F6" s="216" t="s">
        <v>2509</v>
      </c>
      <c r="G6" s="223"/>
      <c r="H6" s="223">
        <v>3</v>
      </c>
      <c r="I6" s="223">
        <v>3</v>
      </c>
      <c r="J6" s="223"/>
      <c r="K6" s="47">
        <v>2</v>
      </c>
      <c r="L6" s="47">
        <v>1</v>
      </c>
      <c r="M6" s="47"/>
      <c r="N6" s="47"/>
      <c r="O6" s="47"/>
      <c r="P6" s="47"/>
      <c r="Q6" s="47"/>
      <c r="R6" s="47"/>
      <c r="S6" s="47"/>
      <c r="T6" s="47">
        <v>3</v>
      </c>
      <c r="U6" s="47"/>
      <c r="V6" s="47"/>
      <c r="W6" s="47"/>
    </row>
    <row r="7" spans="1:23" ht="75">
      <c r="A7" s="223">
        <v>4</v>
      </c>
      <c r="B7" s="216" t="s">
        <v>2510</v>
      </c>
      <c r="C7" s="216" t="s">
        <v>2511</v>
      </c>
      <c r="D7" s="223">
        <f>K7+L7+M7+N7+O7+P7+Q7+R7+S7+T7+U7+V7+W7</f>
        <v>1</v>
      </c>
      <c r="E7" s="223" t="s">
        <v>1993</v>
      </c>
      <c r="F7" s="216" t="s">
        <v>2512</v>
      </c>
      <c r="G7" s="99"/>
      <c r="H7" s="99">
        <v>1</v>
      </c>
      <c r="I7" s="99"/>
      <c r="J7" s="99"/>
      <c r="K7" s="47">
        <v>1</v>
      </c>
      <c r="L7" s="47"/>
      <c r="M7" s="47"/>
      <c r="N7" s="47"/>
      <c r="O7" s="47"/>
      <c r="P7" s="47"/>
      <c r="Q7" s="47"/>
      <c r="R7" s="47"/>
      <c r="S7" s="47"/>
      <c r="T7" s="47"/>
      <c r="U7" s="47"/>
      <c r="V7" s="47"/>
      <c r="W7" s="47"/>
    </row>
    <row r="8" spans="1:23" ht="60">
      <c r="A8" s="223">
        <v>5</v>
      </c>
      <c r="B8" s="223" t="s">
        <v>2513</v>
      </c>
      <c r="C8" s="216" t="s">
        <v>2514</v>
      </c>
      <c r="D8" s="223">
        <f>K8+L8+M8+N8+O8+P8+Q8+R8+S8+T8+U8+V8+W8</f>
        <v>1</v>
      </c>
      <c r="E8" s="223" t="s">
        <v>847</v>
      </c>
      <c r="F8" s="216" t="s">
        <v>2515</v>
      </c>
      <c r="G8" s="99"/>
      <c r="H8" s="99">
        <v>1</v>
      </c>
      <c r="I8" s="99"/>
      <c r="J8" s="99"/>
      <c r="K8" s="47">
        <v>1</v>
      </c>
      <c r="L8" s="47"/>
      <c r="M8" s="47"/>
      <c r="N8" s="47"/>
      <c r="O8" s="47"/>
      <c r="P8" s="47"/>
      <c r="Q8" s="47"/>
      <c r="R8" s="47"/>
      <c r="S8" s="47"/>
      <c r="T8" s="47"/>
      <c r="U8" s="47"/>
      <c r="V8" s="47"/>
      <c r="W8" s="47"/>
    </row>
    <row r="9" spans="1:23" ht="45">
      <c r="A9" s="223">
        <v>6</v>
      </c>
      <c r="B9" s="223" t="s">
        <v>2188</v>
      </c>
      <c r="C9" s="223" t="s">
        <v>2189</v>
      </c>
      <c r="D9" s="223">
        <f>K9+L9+M9+N9+O9+P9+Q9+R9+S9+T9+U9+V9+W9</f>
        <v>1</v>
      </c>
      <c r="E9" s="223" t="s">
        <v>1993</v>
      </c>
      <c r="F9" s="223" t="s">
        <v>2516</v>
      </c>
      <c r="G9" s="223"/>
      <c r="H9" s="223">
        <v>1</v>
      </c>
      <c r="I9" s="223"/>
      <c r="J9" s="223"/>
      <c r="K9" s="47"/>
      <c r="L9" s="47"/>
      <c r="M9" s="47"/>
      <c r="N9" s="47"/>
      <c r="O9" s="47"/>
      <c r="P9" s="47"/>
      <c r="Q9" s="47"/>
      <c r="R9" s="47"/>
      <c r="S9" s="47"/>
      <c r="T9" s="47">
        <v>1</v>
      </c>
      <c r="U9" s="47"/>
      <c r="V9" s="47"/>
      <c r="W9" s="47"/>
    </row>
    <row r="10" spans="1:23">
      <c r="A10" s="223">
        <v>7</v>
      </c>
      <c r="B10" s="223" t="s">
        <v>2517</v>
      </c>
      <c r="C10" s="223" t="s">
        <v>2199</v>
      </c>
      <c r="D10" s="223">
        <f>K10+L10+M10+N10+O10+P10+Q10+R10+S10+T10+U10+V10+W10</f>
        <v>6</v>
      </c>
      <c r="E10" s="223" t="s">
        <v>1993</v>
      </c>
      <c r="F10" s="223" t="s">
        <v>2199</v>
      </c>
      <c r="G10" s="99"/>
      <c r="H10" s="99">
        <v>3</v>
      </c>
      <c r="I10" s="99">
        <v>3</v>
      </c>
      <c r="J10" s="99"/>
      <c r="K10" s="47"/>
      <c r="L10" s="47">
        <v>6</v>
      </c>
      <c r="M10" s="47"/>
      <c r="N10" s="47"/>
      <c r="O10" s="47"/>
      <c r="P10" s="47"/>
      <c r="Q10" s="47"/>
      <c r="R10" s="47"/>
      <c r="S10" s="47"/>
      <c r="T10" s="47"/>
      <c r="U10" s="47"/>
      <c r="V10" s="47"/>
      <c r="W10" s="47"/>
    </row>
    <row r="11" spans="1:23" ht="45">
      <c r="A11" s="223">
        <v>8</v>
      </c>
      <c r="B11" s="223" t="s">
        <v>2518</v>
      </c>
      <c r="C11" s="223" t="s">
        <v>2519</v>
      </c>
      <c r="D11" s="223">
        <f>K11+L11+M11+N11+O11+P11+Q11+R11+S11+T11+U11+V11+W11</f>
        <v>2</v>
      </c>
      <c r="E11" s="223" t="s">
        <v>1993</v>
      </c>
      <c r="F11" s="216" t="s">
        <v>2520</v>
      </c>
      <c r="G11" s="223"/>
      <c r="H11" s="223"/>
      <c r="I11" s="223"/>
      <c r="J11" s="223"/>
      <c r="K11" s="47">
        <v>2</v>
      </c>
      <c r="L11" s="47"/>
      <c r="M11" s="47"/>
      <c r="N11" s="47"/>
      <c r="O11" s="47"/>
      <c r="P11" s="47"/>
      <c r="Q11" s="47"/>
      <c r="R11" s="47"/>
      <c r="S11" s="47"/>
      <c r="T11" s="47"/>
      <c r="U11" s="47"/>
      <c r="V11" s="47"/>
      <c r="W11" s="47"/>
    </row>
    <row r="12" spans="1:23">
      <c r="A12" s="223">
        <v>9</v>
      </c>
      <c r="B12" s="223" t="s">
        <v>2521</v>
      </c>
      <c r="C12" s="223" t="s">
        <v>723</v>
      </c>
      <c r="D12" s="223">
        <f>K12+L12+M12+N12+O12+P12+Q12+R12+S12+T12+U12+V12+W12</f>
        <v>2</v>
      </c>
      <c r="E12" s="223" t="s">
        <v>1993</v>
      </c>
      <c r="F12" s="223" t="s">
        <v>2522</v>
      </c>
      <c r="G12" s="223"/>
      <c r="H12" s="223">
        <v>3</v>
      </c>
      <c r="I12" s="223"/>
      <c r="J12" s="223"/>
      <c r="K12" s="47"/>
      <c r="L12" s="47"/>
      <c r="M12" s="47"/>
      <c r="N12" s="47"/>
      <c r="O12" s="47"/>
      <c r="P12" s="47"/>
      <c r="Q12" s="47"/>
      <c r="R12" s="47"/>
      <c r="S12" s="47"/>
      <c r="T12" s="47">
        <v>1</v>
      </c>
      <c r="U12" s="47"/>
      <c r="V12" s="47">
        <v>1</v>
      </c>
      <c r="W12" s="47"/>
    </row>
    <row r="13" spans="1:23" ht="90">
      <c r="A13" s="223">
        <v>10</v>
      </c>
      <c r="B13" s="223" t="s">
        <v>2201</v>
      </c>
      <c r="C13" s="223" t="s">
        <v>2523</v>
      </c>
      <c r="D13" s="223">
        <f>K13+L13+M13+N13+O13+P13+Q13+R13+S13+T13+U13+V13+W13</f>
        <v>17</v>
      </c>
      <c r="E13" s="223" t="s">
        <v>1993</v>
      </c>
      <c r="F13" s="216" t="s">
        <v>2524</v>
      </c>
      <c r="G13" s="223"/>
      <c r="H13" s="223">
        <v>6</v>
      </c>
      <c r="I13" s="223">
        <v>6</v>
      </c>
      <c r="J13" s="223">
        <v>5</v>
      </c>
      <c r="K13" s="47">
        <v>7</v>
      </c>
      <c r="L13" s="47"/>
      <c r="M13" s="47">
        <v>2</v>
      </c>
      <c r="N13" s="47"/>
      <c r="O13" s="47">
        <v>2</v>
      </c>
      <c r="P13" s="47"/>
      <c r="Q13" s="47"/>
      <c r="R13" s="47"/>
      <c r="S13" s="47"/>
      <c r="T13" s="47">
        <v>5</v>
      </c>
      <c r="U13" s="47"/>
      <c r="V13" s="47">
        <v>1</v>
      </c>
      <c r="W13" s="47"/>
    </row>
    <row r="14" spans="1:23">
      <c r="A14" s="223">
        <v>11</v>
      </c>
      <c r="B14" s="223" t="s">
        <v>2202</v>
      </c>
      <c r="C14" s="223" t="s">
        <v>2203</v>
      </c>
      <c r="D14" s="223">
        <f>K14+L14+M14+N14+O14+P14+Q14+R14+S14+T14+U14+V14+W14</f>
        <v>1</v>
      </c>
      <c r="E14" s="223" t="s">
        <v>1993</v>
      </c>
      <c r="F14" s="223" t="s">
        <v>2525</v>
      </c>
      <c r="G14" s="223">
        <v>1</v>
      </c>
      <c r="H14" s="266"/>
      <c r="I14" s="266"/>
      <c r="J14" s="266"/>
      <c r="K14" s="47"/>
      <c r="L14" s="47"/>
      <c r="M14" s="47"/>
      <c r="N14" s="47"/>
      <c r="O14" s="47">
        <v>1</v>
      </c>
      <c r="P14" s="47"/>
      <c r="Q14" s="47"/>
      <c r="R14" s="47"/>
      <c r="S14" s="47"/>
      <c r="T14" s="47"/>
      <c r="U14" s="47"/>
      <c r="V14" s="47"/>
      <c r="W14" s="47"/>
    </row>
    <row r="15" spans="1:23">
      <c r="A15" s="223">
        <v>12</v>
      </c>
      <c r="B15" s="223" t="s">
        <v>2204</v>
      </c>
      <c r="C15" s="223" t="s">
        <v>2205</v>
      </c>
      <c r="D15" s="223">
        <f>K15+L15+M15+N15+O15+P15+Q15+R15+S15+T15+U15+V15+W15</f>
        <v>1</v>
      </c>
      <c r="E15" s="223" t="s">
        <v>1993</v>
      </c>
      <c r="F15" s="223" t="s">
        <v>2525</v>
      </c>
      <c r="G15" s="223">
        <v>1</v>
      </c>
      <c r="H15" s="266"/>
      <c r="I15" s="266"/>
      <c r="J15" s="266"/>
      <c r="K15" s="47"/>
      <c r="L15" s="47"/>
      <c r="M15" s="47"/>
      <c r="N15" s="47"/>
      <c r="O15" s="47">
        <v>1</v>
      </c>
      <c r="P15" s="47"/>
      <c r="Q15" s="47"/>
      <c r="R15" s="47"/>
      <c r="S15" s="47"/>
      <c r="T15" s="47"/>
      <c r="U15" s="47"/>
      <c r="V15" s="47"/>
      <c r="W15" s="47"/>
    </row>
    <row r="16" spans="1:23">
      <c r="A16" s="223">
        <v>13</v>
      </c>
      <c r="B16" s="267" t="s">
        <v>717</v>
      </c>
      <c r="C16" s="223" t="s">
        <v>718</v>
      </c>
      <c r="D16" s="223">
        <f>K16+L16+M16+N16+O16+P16+Q16+R16+S16+T16+U16+V16+W16</f>
        <v>1</v>
      </c>
      <c r="E16" s="223" t="s">
        <v>1993</v>
      </c>
      <c r="F16" s="99" t="s">
        <v>2526</v>
      </c>
      <c r="G16" s="99"/>
      <c r="H16" s="99">
        <v>1</v>
      </c>
      <c r="I16" s="99"/>
      <c r="J16" s="99"/>
      <c r="K16" s="47"/>
      <c r="L16" s="47"/>
      <c r="M16" s="47"/>
      <c r="N16" s="47"/>
      <c r="O16" s="47"/>
      <c r="P16" s="47"/>
      <c r="Q16" s="47">
        <v>1</v>
      </c>
      <c r="R16" s="47"/>
      <c r="S16" s="47"/>
      <c r="T16" s="47"/>
      <c r="U16" s="47"/>
      <c r="V16" s="47"/>
      <c r="W16" s="47"/>
    </row>
    <row r="17" spans="1:23">
      <c r="A17" s="223">
        <v>14</v>
      </c>
      <c r="B17" s="267" t="s">
        <v>719</v>
      </c>
      <c r="C17" s="223" t="s">
        <v>720</v>
      </c>
      <c r="D17" s="223">
        <f>K17+L17+M17+N17+O17+P17+Q17+R17+S17+T17+U17+V17+W17</f>
        <v>1</v>
      </c>
      <c r="E17" s="223" t="s">
        <v>1993</v>
      </c>
      <c r="F17" s="99" t="s">
        <v>2526</v>
      </c>
      <c r="G17" s="99"/>
      <c r="H17" s="99">
        <v>1</v>
      </c>
      <c r="I17" s="99"/>
      <c r="J17" s="99"/>
      <c r="K17" s="47"/>
      <c r="L17" s="47"/>
      <c r="M17" s="47"/>
      <c r="N17" s="47"/>
      <c r="O17" s="47"/>
      <c r="P17" s="47"/>
      <c r="Q17" s="47">
        <v>1</v>
      </c>
      <c r="R17" s="47"/>
      <c r="S17" s="47"/>
      <c r="T17" s="47"/>
      <c r="U17" s="47"/>
      <c r="V17" s="47"/>
      <c r="W17" s="47"/>
    </row>
    <row r="18" spans="1:23">
      <c r="A18" s="223">
        <v>15</v>
      </c>
      <c r="B18" s="267" t="s">
        <v>721</v>
      </c>
      <c r="C18" s="223" t="s">
        <v>722</v>
      </c>
      <c r="D18" s="223">
        <f>K18+L18+M18+N18+O18+P18+Q18+R18+S18+T18+U18+V18+W18</f>
        <v>1</v>
      </c>
      <c r="E18" s="223" t="s">
        <v>1993</v>
      </c>
      <c r="F18" s="99" t="s">
        <v>2526</v>
      </c>
      <c r="G18" s="99">
        <v>1</v>
      </c>
      <c r="H18" s="99"/>
      <c r="I18" s="99"/>
      <c r="J18" s="99"/>
      <c r="K18" s="47"/>
      <c r="L18" s="47"/>
      <c r="M18" s="47"/>
      <c r="N18" s="47"/>
      <c r="O18" s="47"/>
      <c r="P18" s="47"/>
      <c r="Q18" s="47">
        <v>1</v>
      </c>
      <c r="R18" s="47"/>
      <c r="S18" s="47"/>
      <c r="T18" s="47"/>
      <c r="U18" s="47"/>
      <c r="V18" s="47"/>
      <c r="W18" s="47"/>
    </row>
    <row r="19" spans="1:23">
      <c r="A19" s="223">
        <v>16</v>
      </c>
      <c r="B19" s="223" t="s">
        <v>725</v>
      </c>
      <c r="C19" s="223" t="s">
        <v>2527</v>
      </c>
      <c r="D19" s="223">
        <f>K19+L19+M19+N19+O19+P19+Q19+R19+S19+T19+U19+V19+W19</f>
        <v>30</v>
      </c>
      <c r="E19" s="99" t="s">
        <v>1993</v>
      </c>
      <c r="F19" s="99" t="s">
        <v>2526</v>
      </c>
      <c r="G19" s="99"/>
      <c r="H19" s="99">
        <v>10</v>
      </c>
      <c r="I19" s="99">
        <v>10</v>
      </c>
      <c r="J19" s="99">
        <v>10</v>
      </c>
      <c r="K19" s="47"/>
      <c r="L19" s="47">
        <v>10</v>
      </c>
      <c r="M19" s="47"/>
      <c r="N19" s="47"/>
      <c r="O19" s="47"/>
      <c r="P19" s="47"/>
      <c r="Q19" s="47">
        <v>20</v>
      </c>
      <c r="R19" s="47"/>
      <c r="S19" s="47"/>
      <c r="T19" s="47"/>
      <c r="U19" s="47"/>
      <c r="V19" s="47"/>
      <c r="W19" s="47"/>
    </row>
    <row r="20" spans="1:23" ht="30">
      <c r="A20" s="223">
        <v>17</v>
      </c>
      <c r="B20" s="99" t="s">
        <v>2528</v>
      </c>
      <c r="C20" s="223" t="s">
        <v>2529</v>
      </c>
      <c r="D20" s="223">
        <f>K20+L20+M20+N20+O20+P20+Q20+R20+S20+T20+U20+V20+W20</f>
        <v>1</v>
      </c>
      <c r="E20" s="99" t="s">
        <v>1993</v>
      </c>
      <c r="F20" s="99" t="s">
        <v>2526</v>
      </c>
      <c r="G20" s="99"/>
      <c r="H20" s="99">
        <v>1</v>
      </c>
      <c r="I20" s="99"/>
      <c r="J20" s="99"/>
      <c r="K20" s="47"/>
      <c r="L20" s="47"/>
      <c r="M20" s="47"/>
      <c r="N20" s="47"/>
      <c r="O20" s="47"/>
      <c r="P20" s="47"/>
      <c r="Q20" s="47">
        <v>1</v>
      </c>
      <c r="R20" s="47"/>
      <c r="S20" s="47"/>
      <c r="T20" s="47"/>
      <c r="U20" s="47"/>
      <c r="V20" s="47"/>
      <c r="W20" s="47"/>
    </row>
    <row r="21" spans="1:23" ht="30">
      <c r="A21" s="223">
        <v>18</v>
      </c>
      <c r="B21" s="267" t="s">
        <v>1573</v>
      </c>
      <c r="C21" s="223" t="s">
        <v>2530</v>
      </c>
      <c r="D21" s="223">
        <f>K21+L21+M21+N21+O21+P21+Q21+R21+S21+T21+U21+V21+W21</f>
        <v>5</v>
      </c>
      <c r="E21" s="223" t="s">
        <v>1993</v>
      </c>
      <c r="F21" s="99" t="s">
        <v>2526</v>
      </c>
      <c r="G21" s="223"/>
      <c r="H21" s="223">
        <v>5</v>
      </c>
      <c r="I21" s="223"/>
      <c r="J21" s="223"/>
      <c r="K21" s="47"/>
      <c r="L21" s="47"/>
      <c r="M21" s="47"/>
      <c r="N21" s="47"/>
      <c r="O21" s="47"/>
      <c r="P21" s="47"/>
      <c r="Q21" s="47"/>
      <c r="R21" s="47"/>
      <c r="S21" s="47"/>
      <c r="T21" s="47">
        <v>5</v>
      </c>
      <c r="U21" s="47"/>
      <c r="V21" s="47"/>
      <c r="W21" s="47"/>
    </row>
    <row r="22" spans="1:23">
      <c r="A22" s="223">
        <v>19</v>
      </c>
      <c r="B22" s="223" t="s">
        <v>2190</v>
      </c>
      <c r="C22" s="99" t="s">
        <v>2531</v>
      </c>
      <c r="D22" s="223">
        <f>K22+L22+M22+N22+O22+P22+Q22+R22+S22+T22+U22+V22+W22</f>
        <v>10</v>
      </c>
      <c r="E22" s="223" t="s">
        <v>1993</v>
      </c>
      <c r="F22" s="99" t="s">
        <v>2526</v>
      </c>
      <c r="G22" s="223"/>
      <c r="H22" s="223"/>
      <c r="I22" s="223"/>
      <c r="J22" s="223"/>
      <c r="K22" s="47"/>
      <c r="L22" s="47">
        <v>10</v>
      </c>
      <c r="M22" s="47"/>
      <c r="N22" s="47"/>
      <c r="O22" s="47"/>
      <c r="P22" s="47"/>
      <c r="Q22" s="47"/>
      <c r="R22" s="47"/>
      <c r="S22" s="47"/>
      <c r="T22" s="47"/>
      <c r="U22" s="47"/>
      <c r="V22" s="47"/>
      <c r="W22" s="47"/>
    </row>
    <row r="23" spans="1:23">
      <c r="A23" s="223">
        <v>20</v>
      </c>
      <c r="B23" s="223" t="s">
        <v>2191</v>
      </c>
      <c r="C23" s="99" t="s">
        <v>2531</v>
      </c>
      <c r="D23" s="223">
        <f>K23+L23+M23+N23+O23+P23+Q23+R23+S23+T23+U23+V23+W23</f>
        <v>10</v>
      </c>
      <c r="E23" s="223" t="s">
        <v>1993</v>
      </c>
      <c r="F23" s="99" t="s">
        <v>2526</v>
      </c>
      <c r="G23" s="223"/>
      <c r="H23" s="223"/>
      <c r="I23" s="223"/>
      <c r="J23" s="223"/>
      <c r="K23" s="47"/>
      <c r="L23" s="47">
        <v>10</v>
      </c>
      <c r="M23" s="47"/>
      <c r="N23" s="47"/>
      <c r="O23" s="47"/>
      <c r="P23" s="47"/>
      <c r="Q23" s="47"/>
      <c r="R23" s="47"/>
      <c r="S23" s="47"/>
      <c r="T23" s="47"/>
      <c r="U23" s="47"/>
      <c r="V23" s="47"/>
      <c r="W23" s="47"/>
    </row>
    <row r="24" spans="1:23" ht="30">
      <c r="A24" s="223">
        <v>21</v>
      </c>
      <c r="B24" s="223" t="s">
        <v>2192</v>
      </c>
      <c r="C24" s="223" t="s">
        <v>2532</v>
      </c>
      <c r="D24" s="223">
        <f>K24+L24+M24+N24+O24+P24+Q24+R24+S24+T24+U24+V24+W24</f>
        <v>13</v>
      </c>
      <c r="E24" s="223" t="s">
        <v>1993</v>
      </c>
      <c r="F24" s="99" t="s">
        <v>2526</v>
      </c>
      <c r="G24" s="223"/>
      <c r="H24" s="223">
        <v>5</v>
      </c>
      <c r="I24" s="223">
        <v>5</v>
      </c>
      <c r="J24" s="223">
        <v>3</v>
      </c>
      <c r="K24" s="47"/>
      <c r="L24" s="47">
        <v>10</v>
      </c>
      <c r="M24" s="47"/>
      <c r="N24" s="47"/>
      <c r="O24" s="47"/>
      <c r="P24" s="47"/>
      <c r="Q24" s="47"/>
      <c r="R24" s="47">
        <v>3</v>
      </c>
      <c r="S24" s="47"/>
      <c r="T24" s="47"/>
      <c r="U24" s="47"/>
      <c r="V24" s="47"/>
      <c r="W24" s="47"/>
    </row>
    <row r="25" spans="1:23">
      <c r="A25" s="223">
        <v>22</v>
      </c>
      <c r="B25" s="223" t="s">
        <v>2533</v>
      </c>
      <c r="C25" s="223" t="s">
        <v>2193</v>
      </c>
      <c r="D25" s="223">
        <f>K25+L25+M25+N25+O25+P25+Q25+R25+S25+T25+U25+V25+W25</f>
        <v>660</v>
      </c>
      <c r="E25" s="223" t="s">
        <v>1993</v>
      </c>
      <c r="F25" s="99" t="s">
        <v>2526</v>
      </c>
      <c r="G25" s="223"/>
      <c r="H25" s="223"/>
      <c r="I25" s="223"/>
      <c r="J25" s="223"/>
      <c r="K25" s="47"/>
      <c r="L25" s="47">
        <v>500</v>
      </c>
      <c r="M25" s="47"/>
      <c r="N25" s="47"/>
      <c r="O25" s="47"/>
      <c r="P25" s="47"/>
      <c r="Q25" s="47">
        <v>100</v>
      </c>
      <c r="R25" s="47">
        <v>60</v>
      </c>
      <c r="S25" s="47"/>
      <c r="T25" s="47"/>
      <c r="U25" s="47"/>
      <c r="V25" s="47"/>
      <c r="W25" s="47"/>
    </row>
    <row r="26" spans="1:23">
      <c r="A26" s="223">
        <v>23</v>
      </c>
      <c r="B26" s="223" t="s">
        <v>2534</v>
      </c>
      <c r="C26" s="99" t="s">
        <v>2194</v>
      </c>
      <c r="D26" s="223">
        <f>K26+L26+M26+N26+O26+P26+Q26+R26+S26+T26+U26+V26+W26</f>
        <v>20</v>
      </c>
      <c r="E26" s="223" t="s">
        <v>2195</v>
      </c>
      <c r="F26" s="99" t="s">
        <v>2526</v>
      </c>
      <c r="G26" s="223"/>
      <c r="H26" s="223"/>
      <c r="I26" s="223"/>
      <c r="J26" s="223"/>
      <c r="K26" s="47"/>
      <c r="L26" s="47">
        <v>16</v>
      </c>
      <c r="M26" s="47"/>
      <c r="N26" s="47"/>
      <c r="O26" s="47">
        <v>4</v>
      </c>
      <c r="P26" s="47"/>
      <c r="Q26" s="47"/>
      <c r="R26" s="47"/>
      <c r="S26" s="47"/>
      <c r="T26" s="47"/>
      <c r="U26" s="47"/>
      <c r="V26" s="47"/>
      <c r="W26" s="47"/>
    </row>
    <row r="27" spans="1:23">
      <c r="A27" s="223">
        <v>24</v>
      </c>
      <c r="B27" s="223" t="s">
        <v>2535</v>
      </c>
      <c r="C27" s="99" t="s">
        <v>2194</v>
      </c>
      <c r="D27" s="223">
        <f>K27+L27+M27+N27+O27+P27+Q27+R27+S27+T27+U27+V27+W27</f>
        <v>46</v>
      </c>
      <c r="E27" s="223" t="s">
        <v>2195</v>
      </c>
      <c r="F27" s="99" t="s">
        <v>2526</v>
      </c>
      <c r="G27" s="223"/>
      <c r="H27" s="223"/>
      <c r="I27" s="223"/>
      <c r="J27" s="223"/>
      <c r="K27" s="47"/>
      <c r="L27" s="47">
        <v>36</v>
      </c>
      <c r="M27" s="47"/>
      <c r="N27" s="47"/>
      <c r="O27" s="47"/>
      <c r="P27" s="47"/>
      <c r="Q27" s="47"/>
      <c r="R27" s="47"/>
      <c r="S27" s="47">
        <v>10</v>
      </c>
      <c r="T27" s="47"/>
      <c r="U27" s="47"/>
      <c r="V27" s="47"/>
      <c r="W27" s="47"/>
    </row>
    <row r="28" spans="1:23">
      <c r="A28" s="223">
        <v>25</v>
      </c>
      <c r="B28" s="223" t="s">
        <v>2536</v>
      </c>
      <c r="C28" s="99" t="s">
        <v>2194</v>
      </c>
      <c r="D28" s="223">
        <f>K28+L28+M28+N28+O28+P28+Q28+R28+S28+T28+U28+V28+W28</f>
        <v>4</v>
      </c>
      <c r="E28" s="223" t="s">
        <v>2195</v>
      </c>
      <c r="F28" s="99" t="s">
        <v>2526</v>
      </c>
      <c r="G28" s="223"/>
      <c r="H28" s="223"/>
      <c r="I28" s="223"/>
      <c r="J28" s="223"/>
      <c r="K28" s="47"/>
      <c r="L28" s="47"/>
      <c r="M28" s="47"/>
      <c r="N28" s="47"/>
      <c r="O28" s="47"/>
      <c r="P28" s="47"/>
      <c r="Q28" s="47"/>
      <c r="R28" s="47"/>
      <c r="S28" s="47"/>
      <c r="T28" s="47">
        <v>4</v>
      </c>
      <c r="U28" s="47"/>
      <c r="V28" s="47"/>
      <c r="W28" s="47"/>
    </row>
    <row r="29" spans="1:23">
      <c r="A29" s="223">
        <v>26</v>
      </c>
      <c r="B29" s="223" t="s">
        <v>2537</v>
      </c>
      <c r="C29" s="99" t="s">
        <v>2194</v>
      </c>
      <c r="D29" s="223">
        <f>K29+L29+M29+N29+O29+P29+Q29+R29+S29+T29+U29+V29+W29</f>
        <v>4</v>
      </c>
      <c r="E29" s="223" t="s">
        <v>2195</v>
      </c>
      <c r="F29" s="99" t="s">
        <v>2526</v>
      </c>
      <c r="G29" s="223"/>
      <c r="H29" s="223"/>
      <c r="I29" s="223"/>
      <c r="J29" s="223"/>
      <c r="K29" s="47"/>
      <c r="L29" s="47"/>
      <c r="M29" s="47"/>
      <c r="N29" s="47"/>
      <c r="O29" s="47"/>
      <c r="P29" s="47"/>
      <c r="Q29" s="47"/>
      <c r="R29" s="47"/>
      <c r="S29" s="47"/>
      <c r="T29" s="47">
        <v>4</v>
      </c>
      <c r="U29" s="47"/>
      <c r="V29" s="47"/>
      <c r="W29" s="47"/>
    </row>
    <row r="30" spans="1:23">
      <c r="A30" s="223">
        <v>27</v>
      </c>
      <c r="B30" s="223" t="s">
        <v>2538</v>
      </c>
      <c r="C30" s="99" t="s">
        <v>2194</v>
      </c>
      <c r="D30" s="223">
        <f>K30+L30+M30+N30+O30+P30+Q30+R30+S30+T30+U30+V30+W30</f>
        <v>26</v>
      </c>
      <c r="E30" s="223" t="s">
        <v>2195</v>
      </c>
      <c r="F30" s="99" t="s">
        <v>2526</v>
      </c>
      <c r="G30" s="223"/>
      <c r="H30" s="223"/>
      <c r="I30" s="223"/>
      <c r="J30" s="223"/>
      <c r="K30" s="47"/>
      <c r="L30" s="47"/>
      <c r="M30" s="47"/>
      <c r="N30" s="47"/>
      <c r="O30" s="47"/>
      <c r="P30" s="47"/>
      <c r="Q30" s="47">
        <v>10</v>
      </c>
      <c r="R30" s="47">
        <v>8</v>
      </c>
      <c r="S30" s="47">
        <v>8</v>
      </c>
      <c r="T30" s="47"/>
      <c r="U30" s="47"/>
      <c r="V30" s="47"/>
      <c r="W30" s="47"/>
    </row>
    <row r="31" spans="1:23">
      <c r="A31" s="223">
        <v>28</v>
      </c>
      <c r="B31" s="223" t="s">
        <v>2539</v>
      </c>
      <c r="C31" s="99" t="s">
        <v>2196</v>
      </c>
      <c r="D31" s="223">
        <f>K31+L31+M31+N31+O31+P31+Q31+R31+S31+T31+U31+V31+W31</f>
        <v>147</v>
      </c>
      <c r="E31" s="223" t="s">
        <v>1993</v>
      </c>
      <c r="F31" s="99" t="s">
        <v>2526</v>
      </c>
      <c r="G31" s="223"/>
      <c r="H31" s="223"/>
      <c r="I31" s="223"/>
      <c r="J31" s="223"/>
      <c r="K31" s="47"/>
      <c r="L31" s="47">
        <v>132</v>
      </c>
      <c r="M31" s="47"/>
      <c r="N31" s="47"/>
      <c r="O31" s="47"/>
      <c r="P31" s="47"/>
      <c r="Q31" s="47"/>
      <c r="R31" s="47"/>
      <c r="S31" s="47">
        <v>15</v>
      </c>
      <c r="T31" s="47"/>
      <c r="U31" s="47"/>
      <c r="V31" s="47"/>
      <c r="W31" s="47"/>
    </row>
    <row r="32" spans="1:23">
      <c r="A32" s="223">
        <v>29</v>
      </c>
      <c r="B32" s="223" t="s">
        <v>2540</v>
      </c>
      <c r="C32" s="99" t="s">
        <v>2196</v>
      </c>
      <c r="D32" s="223">
        <f>K32+L32+M32+N32+O32+P32+Q32+R32+S32+T32+U32+V32+W32</f>
        <v>26</v>
      </c>
      <c r="E32" s="223" t="s">
        <v>1993</v>
      </c>
      <c r="F32" s="99" t="s">
        <v>2526</v>
      </c>
      <c r="G32" s="223"/>
      <c r="H32" s="223"/>
      <c r="I32" s="223"/>
      <c r="J32" s="223"/>
      <c r="K32" s="47"/>
      <c r="L32" s="47">
        <v>20</v>
      </c>
      <c r="M32" s="47"/>
      <c r="N32" s="47"/>
      <c r="O32" s="47"/>
      <c r="P32" s="47"/>
      <c r="Q32" s="47"/>
      <c r="R32" s="47"/>
      <c r="S32" s="47">
        <v>6</v>
      </c>
      <c r="T32" s="47"/>
      <c r="U32" s="47"/>
      <c r="V32" s="47"/>
      <c r="W32" s="47"/>
    </row>
    <row r="33" spans="1:23">
      <c r="A33" s="223">
        <v>30</v>
      </c>
      <c r="B33" s="223" t="s">
        <v>2541</v>
      </c>
      <c r="C33" s="99" t="s">
        <v>2196</v>
      </c>
      <c r="D33" s="223">
        <f>K33+L33+M33+N33+O33+P33+Q33+R33+S33+T33+U33+V33+W33</f>
        <v>72</v>
      </c>
      <c r="E33" s="223" t="s">
        <v>1993</v>
      </c>
      <c r="F33" s="99" t="s">
        <v>2526</v>
      </c>
      <c r="G33" s="223"/>
      <c r="H33" s="223"/>
      <c r="I33" s="223"/>
      <c r="J33" s="223"/>
      <c r="K33" s="47"/>
      <c r="L33" s="47">
        <v>66</v>
      </c>
      <c r="M33" s="47"/>
      <c r="N33" s="47"/>
      <c r="O33" s="47"/>
      <c r="P33" s="47"/>
      <c r="Q33" s="47"/>
      <c r="R33" s="47"/>
      <c r="S33" s="47">
        <v>6</v>
      </c>
      <c r="T33" s="47"/>
      <c r="U33" s="47"/>
      <c r="V33" s="47"/>
      <c r="W33" s="47"/>
    </row>
    <row r="34" spans="1:23">
      <c r="A34" s="223">
        <v>31</v>
      </c>
      <c r="B34" s="223" t="s">
        <v>2542</v>
      </c>
      <c r="C34" s="99" t="s">
        <v>2196</v>
      </c>
      <c r="D34" s="223">
        <f>K34+L34+M34+N34+O34+P34+Q34+R34+S34+T34+U34+V34+W34</f>
        <v>36</v>
      </c>
      <c r="E34" s="223" t="s">
        <v>1993</v>
      </c>
      <c r="F34" s="99" t="s">
        <v>2526</v>
      </c>
      <c r="G34" s="223"/>
      <c r="H34" s="223"/>
      <c r="I34" s="223"/>
      <c r="J34" s="223"/>
      <c r="K34" s="47"/>
      <c r="L34" s="47">
        <v>30</v>
      </c>
      <c r="M34" s="47"/>
      <c r="N34" s="47"/>
      <c r="O34" s="47"/>
      <c r="P34" s="47"/>
      <c r="Q34" s="47"/>
      <c r="R34" s="47"/>
      <c r="S34" s="47">
        <v>6</v>
      </c>
      <c r="T34" s="47"/>
      <c r="U34" s="47"/>
      <c r="V34" s="47"/>
      <c r="W34" s="47"/>
    </row>
    <row r="35" spans="1:23">
      <c r="A35" s="223">
        <v>32</v>
      </c>
      <c r="B35" s="223" t="s">
        <v>2543</v>
      </c>
      <c r="C35" s="99" t="s">
        <v>2196</v>
      </c>
      <c r="D35" s="223">
        <f>K35+L35+M35+N35+O35+P35+Q35+R35+S35+T35+U35+V35+W35</f>
        <v>36</v>
      </c>
      <c r="E35" s="223" t="s">
        <v>1993</v>
      </c>
      <c r="F35" s="99" t="s">
        <v>2526</v>
      </c>
      <c r="G35" s="223"/>
      <c r="H35" s="223"/>
      <c r="I35" s="223"/>
      <c r="J35" s="223"/>
      <c r="K35" s="47"/>
      <c r="L35" s="47">
        <v>30</v>
      </c>
      <c r="M35" s="47"/>
      <c r="N35" s="47"/>
      <c r="O35" s="47"/>
      <c r="P35" s="47"/>
      <c r="Q35" s="47"/>
      <c r="R35" s="47"/>
      <c r="S35" s="47">
        <v>6</v>
      </c>
      <c r="T35" s="47"/>
      <c r="U35" s="47"/>
      <c r="V35" s="47"/>
      <c r="W35" s="47"/>
    </row>
    <row r="36" spans="1:23">
      <c r="A36" s="223">
        <v>33</v>
      </c>
      <c r="B36" s="223" t="s">
        <v>2544</v>
      </c>
      <c r="C36" s="99" t="s">
        <v>2200</v>
      </c>
      <c r="D36" s="223">
        <f>K36+L36+M36+N36+O36+P36+Q36+R36+S36+T36+U36+V36+W36</f>
        <v>10</v>
      </c>
      <c r="E36" s="223" t="s">
        <v>1993</v>
      </c>
      <c r="F36" s="99" t="s">
        <v>2526</v>
      </c>
      <c r="G36" s="223"/>
      <c r="H36" s="223"/>
      <c r="I36" s="223"/>
      <c r="J36" s="223"/>
      <c r="K36" s="47"/>
      <c r="L36" s="47">
        <v>10</v>
      </c>
      <c r="M36" s="47"/>
      <c r="N36" s="47"/>
      <c r="O36" s="47"/>
      <c r="P36" s="47"/>
      <c r="Q36" s="47"/>
      <c r="R36" s="47"/>
      <c r="S36" s="47"/>
      <c r="T36" s="47"/>
      <c r="U36" s="47"/>
      <c r="V36" s="47"/>
      <c r="W36" s="47"/>
    </row>
    <row r="37" spans="1:23">
      <c r="A37" s="223">
        <v>34</v>
      </c>
      <c r="B37" s="223" t="s">
        <v>2545</v>
      </c>
      <c r="C37" s="99" t="s">
        <v>2196</v>
      </c>
      <c r="D37" s="223">
        <f>K37+L37+M37+N37+O37+P37+Q37+R37+S37+T37+U37+V37+W37</f>
        <v>616</v>
      </c>
      <c r="E37" s="223" t="s">
        <v>1993</v>
      </c>
      <c r="F37" s="99" t="s">
        <v>2526</v>
      </c>
      <c r="G37" s="223"/>
      <c r="H37" s="223"/>
      <c r="I37" s="223"/>
      <c r="J37" s="223"/>
      <c r="K37" s="47"/>
      <c r="L37" s="47">
        <v>144</v>
      </c>
      <c r="M37" s="47"/>
      <c r="N37" s="47"/>
      <c r="O37" s="47"/>
      <c r="P37" s="47"/>
      <c r="Q37" s="47">
        <v>280</v>
      </c>
      <c r="R37" s="47">
        <v>144</v>
      </c>
      <c r="S37" s="47">
        <v>48</v>
      </c>
      <c r="T37" s="47"/>
      <c r="U37" s="47"/>
      <c r="V37" s="47"/>
      <c r="W37" s="47"/>
    </row>
    <row r="38" spans="1:23">
      <c r="A38" s="223">
        <v>35</v>
      </c>
      <c r="B38" s="223" t="s">
        <v>2546</v>
      </c>
      <c r="C38" s="99" t="s">
        <v>2196</v>
      </c>
      <c r="D38" s="223">
        <f>K38+L38+M38+N38+O38+P38+Q38+R38+S38+T38+U38+V38+W38</f>
        <v>60</v>
      </c>
      <c r="E38" s="223" t="s">
        <v>1993</v>
      </c>
      <c r="F38" s="99" t="s">
        <v>2526</v>
      </c>
      <c r="G38" s="223"/>
      <c r="H38" s="223"/>
      <c r="I38" s="223"/>
      <c r="J38" s="223"/>
      <c r="K38" s="47"/>
      <c r="L38" s="47">
        <v>18</v>
      </c>
      <c r="M38" s="47"/>
      <c r="N38" s="47"/>
      <c r="O38" s="47"/>
      <c r="P38" s="47"/>
      <c r="Q38" s="47">
        <v>10</v>
      </c>
      <c r="R38" s="47">
        <v>30</v>
      </c>
      <c r="S38" s="47">
        <v>2</v>
      </c>
      <c r="T38" s="47"/>
      <c r="U38" s="47"/>
      <c r="V38" s="47"/>
      <c r="W38" s="47"/>
    </row>
    <row r="39" spans="1:23" ht="30">
      <c r="A39" s="223">
        <v>36</v>
      </c>
      <c r="B39" s="223" t="s">
        <v>2547</v>
      </c>
      <c r="C39" s="99" t="s">
        <v>2196</v>
      </c>
      <c r="D39" s="223">
        <f>K39+L39+M39+N39+O39+P39+Q39+R39+S39+T39+U39+V39+W39</f>
        <v>200</v>
      </c>
      <c r="E39" s="223" t="s">
        <v>1993</v>
      </c>
      <c r="F39" s="99" t="s">
        <v>2526</v>
      </c>
      <c r="G39" s="223"/>
      <c r="H39" s="223"/>
      <c r="I39" s="223"/>
      <c r="J39" s="223"/>
      <c r="K39" s="47"/>
      <c r="L39" s="47">
        <v>72</v>
      </c>
      <c r="M39" s="47"/>
      <c r="N39" s="47"/>
      <c r="O39" s="47"/>
      <c r="P39" s="47"/>
      <c r="Q39" s="47">
        <v>56</v>
      </c>
      <c r="R39" s="47">
        <v>48</v>
      </c>
      <c r="S39" s="47">
        <v>24</v>
      </c>
      <c r="T39" s="47"/>
      <c r="U39" s="47"/>
      <c r="V39" s="47"/>
      <c r="W39" s="47"/>
    </row>
    <row r="40" spans="1:23" ht="30">
      <c r="A40" s="223">
        <v>37</v>
      </c>
      <c r="B40" s="223" t="s">
        <v>2548</v>
      </c>
      <c r="C40" s="99" t="s">
        <v>2196</v>
      </c>
      <c r="D40" s="223">
        <f>K40+L40+M40+N40+O40+P40+Q40+R40+S40+T40+U40+V40+W40</f>
        <v>76</v>
      </c>
      <c r="E40" s="223" t="s">
        <v>1993</v>
      </c>
      <c r="F40" s="99" t="s">
        <v>2526</v>
      </c>
      <c r="G40" s="223"/>
      <c r="H40" s="223"/>
      <c r="I40" s="223"/>
      <c r="J40" s="223"/>
      <c r="K40" s="47"/>
      <c r="L40" s="47">
        <v>24</v>
      </c>
      <c r="M40" s="47"/>
      <c r="N40" s="47"/>
      <c r="O40" s="47"/>
      <c r="P40" s="47"/>
      <c r="Q40" s="47">
        <v>20</v>
      </c>
      <c r="R40" s="47">
        <v>30</v>
      </c>
      <c r="S40" s="47">
        <v>2</v>
      </c>
      <c r="T40" s="47"/>
      <c r="U40" s="47"/>
      <c r="V40" s="47"/>
      <c r="W40" s="47"/>
    </row>
    <row r="41" spans="1:23" ht="30">
      <c r="A41" s="223">
        <v>38</v>
      </c>
      <c r="B41" s="223" t="s">
        <v>2549</v>
      </c>
      <c r="C41" s="99" t="s">
        <v>2196</v>
      </c>
      <c r="D41" s="223">
        <f>K41+L41+M41+N41+O41+P41+Q41+R41+S41+T41+U41+V41+W41</f>
        <v>76</v>
      </c>
      <c r="E41" s="223" t="s">
        <v>1993</v>
      </c>
      <c r="F41" s="99" t="s">
        <v>2526</v>
      </c>
      <c r="G41" s="223"/>
      <c r="H41" s="223"/>
      <c r="I41" s="223"/>
      <c r="J41" s="223"/>
      <c r="K41" s="47"/>
      <c r="L41" s="47">
        <v>24</v>
      </c>
      <c r="M41" s="47"/>
      <c r="N41" s="47"/>
      <c r="O41" s="47"/>
      <c r="P41" s="47"/>
      <c r="Q41" s="47">
        <v>20</v>
      </c>
      <c r="R41" s="47">
        <v>30</v>
      </c>
      <c r="S41" s="47">
        <v>2</v>
      </c>
      <c r="T41" s="47"/>
      <c r="U41" s="47"/>
      <c r="V41" s="47"/>
      <c r="W41" s="47"/>
    </row>
    <row r="42" spans="1:23" ht="30">
      <c r="A42" s="223">
        <v>39</v>
      </c>
      <c r="B42" s="223" t="s">
        <v>2550</v>
      </c>
      <c r="C42" s="99" t="s">
        <v>2200</v>
      </c>
      <c r="D42" s="223">
        <f>K42+L42+M42+N42+O42+P42+Q42+R42+S42+T42+U42+V42+W42</f>
        <v>32</v>
      </c>
      <c r="E42" s="223" t="s">
        <v>1993</v>
      </c>
      <c r="F42" s="99" t="s">
        <v>2526</v>
      </c>
      <c r="G42" s="223"/>
      <c r="H42" s="223"/>
      <c r="I42" s="223"/>
      <c r="J42" s="223"/>
      <c r="K42" s="47"/>
      <c r="L42" s="47">
        <v>6</v>
      </c>
      <c r="M42" s="47"/>
      <c r="N42" s="47"/>
      <c r="O42" s="47"/>
      <c r="P42" s="47"/>
      <c r="Q42" s="47">
        <v>20</v>
      </c>
      <c r="R42" s="47">
        <v>6</v>
      </c>
      <c r="S42" s="47"/>
      <c r="T42" s="47"/>
      <c r="U42" s="47"/>
      <c r="V42" s="47"/>
      <c r="W42" s="47"/>
    </row>
    <row r="43" spans="1:23">
      <c r="A43" s="223">
        <v>40</v>
      </c>
      <c r="B43" s="223" t="s">
        <v>2551</v>
      </c>
      <c r="C43" s="99" t="s">
        <v>2196</v>
      </c>
      <c r="D43" s="223">
        <f>K43+L43+M43+N43+O43+P43+Q43+R43+S43+T43+U43+V43+W43</f>
        <v>180</v>
      </c>
      <c r="E43" s="223" t="s">
        <v>1993</v>
      </c>
      <c r="F43" s="99" t="s">
        <v>2526</v>
      </c>
      <c r="G43" s="223"/>
      <c r="H43" s="223"/>
      <c r="I43" s="223"/>
      <c r="J43" s="223"/>
      <c r="K43" s="47"/>
      <c r="L43" s="47">
        <v>144</v>
      </c>
      <c r="M43" s="47"/>
      <c r="N43" s="47"/>
      <c r="O43" s="47"/>
      <c r="P43" s="47"/>
      <c r="Q43" s="47"/>
      <c r="R43" s="47"/>
      <c r="S43" s="47">
        <v>36</v>
      </c>
      <c r="T43" s="47"/>
      <c r="U43" s="47"/>
      <c r="V43" s="47"/>
      <c r="W43" s="47"/>
    </row>
    <row r="44" spans="1:23">
      <c r="A44" s="223">
        <v>41</v>
      </c>
      <c r="B44" s="223" t="s">
        <v>2552</v>
      </c>
      <c r="C44" s="99" t="s">
        <v>2196</v>
      </c>
      <c r="D44" s="223">
        <f>K44+L44+M44+N44+O44+P44+Q44+R44+S44+T44+U44+V44+W44</f>
        <v>36</v>
      </c>
      <c r="E44" s="223" t="s">
        <v>1993</v>
      </c>
      <c r="F44" s="99" t="s">
        <v>2526</v>
      </c>
      <c r="G44" s="223"/>
      <c r="H44" s="223"/>
      <c r="I44" s="223"/>
      <c r="J44" s="223"/>
      <c r="K44" s="47"/>
      <c r="L44" s="47">
        <v>30</v>
      </c>
      <c r="M44" s="47"/>
      <c r="N44" s="47"/>
      <c r="O44" s="47"/>
      <c r="P44" s="47"/>
      <c r="Q44" s="47"/>
      <c r="R44" s="47"/>
      <c r="S44" s="47">
        <v>6</v>
      </c>
      <c r="T44" s="47"/>
      <c r="U44" s="47"/>
      <c r="V44" s="47"/>
      <c r="W44" s="47"/>
    </row>
    <row r="45" spans="1:23">
      <c r="A45" s="223">
        <v>42</v>
      </c>
      <c r="B45" s="223" t="s">
        <v>2553</v>
      </c>
      <c r="C45" s="99" t="s">
        <v>2196</v>
      </c>
      <c r="D45" s="223">
        <f>K45+L45+M45+N45+O45+P45+Q45+R45+S45+T45+U45+V45+W45</f>
        <v>90</v>
      </c>
      <c r="E45" s="223" t="s">
        <v>1993</v>
      </c>
      <c r="F45" s="99" t="s">
        <v>2526</v>
      </c>
      <c r="G45" s="223"/>
      <c r="H45" s="223"/>
      <c r="I45" s="223"/>
      <c r="J45" s="223"/>
      <c r="K45" s="47"/>
      <c r="L45" s="47">
        <v>72</v>
      </c>
      <c r="M45" s="47"/>
      <c r="N45" s="47"/>
      <c r="O45" s="47"/>
      <c r="P45" s="47"/>
      <c r="Q45" s="47"/>
      <c r="R45" s="47"/>
      <c r="S45" s="47">
        <v>18</v>
      </c>
      <c r="T45" s="47"/>
      <c r="U45" s="47"/>
      <c r="V45" s="47"/>
      <c r="W45" s="47"/>
    </row>
    <row r="46" spans="1:23">
      <c r="A46" s="223">
        <v>43</v>
      </c>
      <c r="B46" s="223" t="s">
        <v>2554</v>
      </c>
      <c r="C46" s="99" t="s">
        <v>2196</v>
      </c>
      <c r="D46" s="223">
        <f>K46+L46+M46+N46+O46+P46+Q46+R46+S46+T46+U46+V46+W46</f>
        <v>42</v>
      </c>
      <c r="E46" s="223" t="s">
        <v>1993</v>
      </c>
      <c r="F46" s="99" t="s">
        <v>2526</v>
      </c>
      <c r="G46" s="99"/>
      <c r="H46" s="99"/>
      <c r="I46" s="99"/>
      <c r="J46" s="99"/>
      <c r="K46" s="47"/>
      <c r="L46" s="47">
        <v>36</v>
      </c>
      <c r="M46" s="47"/>
      <c r="N46" s="47"/>
      <c r="O46" s="47"/>
      <c r="P46" s="47"/>
      <c r="Q46" s="47"/>
      <c r="R46" s="47"/>
      <c r="S46" s="47">
        <v>6</v>
      </c>
      <c r="T46" s="47"/>
      <c r="U46" s="47"/>
      <c r="V46" s="47"/>
      <c r="W46" s="47"/>
    </row>
    <row r="47" spans="1:23">
      <c r="A47" s="223">
        <v>44</v>
      </c>
      <c r="B47" s="223" t="s">
        <v>2555</v>
      </c>
      <c r="C47" s="99" t="s">
        <v>2196</v>
      </c>
      <c r="D47" s="223">
        <f>K47+L47+M47+N47+O47+P47+Q47+R47+S47+T47+U47+V47+W47</f>
        <v>42</v>
      </c>
      <c r="E47" s="223" t="s">
        <v>1993</v>
      </c>
      <c r="F47" s="99" t="s">
        <v>2526</v>
      </c>
      <c r="G47" s="99"/>
      <c r="H47" s="99"/>
      <c r="I47" s="99"/>
      <c r="J47" s="99"/>
      <c r="K47" s="47"/>
      <c r="L47" s="47">
        <v>36</v>
      </c>
      <c r="M47" s="47"/>
      <c r="N47" s="47"/>
      <c r="O47" s="47"/>
      <c r="P47" s="47"/>
      <c r="Q47" s="47"/>
      <c r="R47" s="47"/>
      <c r="S47" s="47">
        <v>6</v>
      </c>
      <c r="T47" s="47"/>
      <c r="U47" s="47"/>
      <c r="V47" s="47"/>
      <c r="W47" s="47"/>
    </row>
    <row r="48" spans="1:23">
      <c r="A48" s="223">
        <v>45</v>
      </c>
      <c r="B48" s="223" t="s">
        <v>2556</v>
      </c>
      <c r="C48" s="99" t="s">
        <v>2200</v>
      </c>
      <c r="D48" s="223">
        <f>K48+L48+M48+N48+O48+P48+Q48+R48+S48+T48+U48+V48+W48</f>
        <v>7</v>
      </c>
      <c r="E48" s="223" t="s">
        <v>1993</v>
      </c>
      <c r="F48" s="99" t="s">
        <v>2526</v>
      </c>
      <c r="G48" s="99"/>
      <c r="H48" s="99"/>
      <c r="I48" s="99"/>
      <c r="J48" s="99"/>
      <c r="K48" s="47"/>
      <c r="L48" s="47">
        <v>7</v>
      </c>
      <c r="M48" s="47"/>
      <c r="N48" s="47"/>
      <c r="O48" s="47"/>
      <c r="P48" s="47"/>
      <c r="Q48" s="47"/>
      <c r="R48" s="47"/>
      <c r="S48" s="47"/>
      <c r="T48" s="47"/>
      <c r="U48" s="47"/>
      <c r="V48" s="47"/>
      <c r="W48" s="47"/>
    </row>
    <row r="49" spans="1:23">
      <c r="A49" s="223">
        <v>46</v>
      </c>
      <c r="B49" s="223" t="s">
        <v>2557</v>
      </c>
      <c r="C49" s="99" t="s">
        <v>2196</v>
      </c>
      <c r="D49" s="223">
        <f>K49+L49+M49+N49+O49+P49+Q49+R49+S49+T49+U49+V49+W49</f>
        <v>482</v>
      </c>
      <c r="E49" s="223" t="s">
        <v>1993</v>
      </c>
      <c r="F49" s="99" t="s">
        <v>2526</v>
      </c>
      <c r="G49" s="99"/>
      <c r="H49" s="99"/>
      <c r="I49" s="99"/>
      <c r="J49" s="99"/>
      <c r="K49" s="47"/>
      <c r="L49" s="47">
        <v>144</v>
      </c>
      <c r="M49" s="47"/>
      <c r="N49" s="47"/>
      <c r="O49" s="47"/>
      <c r="P49" s="47"/>
      <c r="Q49" s="47">
        <v>40</v>
      </c>
      <c r="R49" s="47">
        <v>192</v>
      </c>
      <c r="S49" s="47">
        <v>92</v>
      </c>
      <c r="T49" s="47"/>
      <c r="U49" s="47"/>
      <c r="V49" s="47">
        <v>14</v>
      </c>
      <c r="W49" s="47"/>
    </row>
    <row r="50" spans="1:23">
      <c r="A50" s="223">
        <v>47</v>
      </c>
      <c r="B50" s="223" t="s">
        <v>2558</v>
      </c>
      <c r="C50" s="99" t="s">
        <v>2196</v>
      </c>
      <c r="D50" s="223">
        <f>K50+L50+M50+N50+O50+P50+Q50+R50+S50+T50+U50+V50+W50</f>
        <v>78</v>
      </c>
      <c r="E50" s="223" t="s">
        <v>1993</v>
      </c>
      <c r="F50" s="99" t="s">
        <v>2526</v>
      </c>
      <c r="G50" s="99"/>
      <c r="H50" s="99"/>
      <c r="I50" s="99"/>
      <c r="J50" s="99"/>
      <c r="K50" s="47"/>
      <c r="L50" s="47">
        <v>30</v>
      </c>
      <c r="M50" s="47"/>
      <c r="N50" s="47"/>
      <c r="O50" s="47"/>
      <c r="P50" s="47"/>
      <c r="Q50" s="47">
        <v>2</v>
      </c>
      <c r="R50" s="47">
        <v>34</v>
      </c>
      <c r="S50" s="47">
        <v>10</v>
      </c>
      <c r="T50" s="47"/>
      <c r="U50" s="47"/>
      <c r="V50" s="47">
        <v>2</v>
      </c>
      <c r="W50" s="47"/>
    </row>
    <row r="51" spans="1:23">
      <c r="A51" s="223">
        <v>48</v>
      </c>
      <c r="B51" s="223" t="s">
        <v>2559</v>
      </c>
      <c r="C51" s="99" t="s">
        <v>2196</v>
      </c>
      <c r="D51" s="223">
        <f>K51+L51+M51+N51+O51+P51+Q51+R51+S51+T51+U51+V51+W51</f>
        <v>183</v>
      </c>
      <c r="E51" s="223" t="s">
        <v>1993</v>
      </c>
      <c r="F51" s="99" t="s">
        <v>2526</v>
      </c>
      <c r="G51" s="99"/>
      <c r="H51" s="99"/>
      <c r="I51" s="99"/>
      <c r="J51" s="99"/>
      <c r="K51" s="47"/>
      <c r="L51" s="47">
        <v>72</v>
      </c>
      <c r="M51" s="47"/>
      <c r="N51" s="47"/>
      <c r="O51" s="47"/>
      <c r="P51" s="47"/>
      <c r="Q51" s="47">
        <v>8</v>
      </c>
      <c r="R51" s="47">
        <v>52</v>
      </c>
      <c r="S51" s="47">
        <v>44</v>
      </c>
      <c r="T51" s="47"/>
      <c r="U51" s="47"/>
      <c r="V51" s="47">
        <v>7</v>
      </c>
      <c r="W51" s="47"/>
    </row>
    <row r="52" spans="1:23">
      <c r="A52" s="223">
        <v>49</v>
      </c>
      <c r="B52" s="223" t="s">
        <v>2560</v>
      </c>
      <c r="C52" s="99" t="s">
        <v>2196</v>
      </c>
      <c r="D52" s="223">
        <f>K52+L52+M52+N52+O52+P52+Q52+R52+S52+T52+U52+V52+W52</f>
        <v>90</v>
      </c>
      <c r="E52" s="223" t="s">
        <v>1993</v>
      </c>
      <c r="F52" s="99" t="s">
        <v>2526</v>
      </c>
      <c r="G52" s="99"/>
      <c r="H52" s="99"/>
      <c r="I52" s="99"/>
      <c r="J52" s="99"/>
      <c r="K52" s="47"/>
      <c r="L52" s="47">
        <v>36</v>
      </c>
      <c r="M52" s="47"/>
      <c r="N52" s="47"/>
      <c r="O52" s="47"/>
      <c r="P52" s="47"/>
      <c r="Q52" s="47">
        <v>8</v>
      </c>
      <c r="R52" s="47">
        <v>34</v>
      </c>
      <c r="S52" s="47">
        <v>10</v>
      </c>
      <c r="T52" s="47"/>
      <c r="U52" s="47"/>
      <c r="V52" s="47">
        <v>2</v>
      </c>
      <c r="W52" s="47"/>
    </row>
    <row r="53" spans="1:23">
      <c r="A53" s="223">
        <v>50</v>
      </c>
      <c r="B53" s="223" t="s">
        <v>2561</v>
      </c>
      <c r="C53" s="99" t="s">
        <v>2196</v>
      </c>
      <c r="D53" s="223">
        <f>K53+L53+M53+N53+O53+P53+Q53+R53+S53+T53+U53+V53+W53</f>
        <v>86</v>
      </c>
      <c r="E53" s="223" t="s">
        <v>1993</v>
      </c>
      <c r="F53" s="99" t="s">
        <v>2526</v>
      </c>
      <c r="G53" s="99"/>
      <c r="H53" s="99"/>
      <c r="I53" s="99"/>
      <c r="J53" s="99"/>
      <c r="K53" s="47"/>
      <c r="L53" s="47">
        <v>36</v>
      </c>
      <c r="M53" s="47"/>
      <c r="N53" s="47"/>
      <c r="O53" s="47"/>
      <c r="P53" s="47"/>
      <c r="Q53" s="47">
        <v>4</v>
      </c>
      <c r="R53" s="47">
        <v>34</v>
      </c>
      <c r="S53" s="47">
        <v>10</v>
      </c>
      <c r="T53" s="47"/>
      <c r="U53" s="47"/>
      <c r="V53" s="47">
        <v>2</v>
      </c>
      <c r="W53" s="47"/>
    </row>
    <row r="54" spans="1:23">
      <c r="A54" s="223">
        <v>51</v>
      </c>
      <c r="B54" s="223" t="s">
        <v>2562</v>
      </c>
      <c r="C54" s="99" t="s">
        <v>2200</v>
      </c>
      <c r="D54" s="223">
        <f>K54+L54+M54+N54+O54+P54+Q54+R54+S54+T54+U54+V54+W54</f>
        <v>37</v>
      </c>
      <c r="E54" s="223" t="s">
        <v>1993</v>
      </c>
      <c r="F54" s="99" t="s">
        <v>2526</v>
      </c>
      <c r="G54" s="99"/>
      <c r="H54" s="99"/>
      <c r="I54" s="99"/>
      <c r="J54" s="99"/>
      <c r="K54" s="47"/>
      <c r="L54" s="47">
        <v>7</v>
      </c>
      <c r="M54" s="47"/>
      <c r="N54" s="47"/>
      <c r="O54" s="47"/>
      <c r="P54" s="47"/>
      <c r="Q54" s="47">
        <v>24</v>
      </c>
      <c r="R54" s="47">
        <v>5</v>
      </c>
      <c r="S54" s="47"/>
      <c r="T54" s="47"/>
      <c r="U54" s="47"/>
      <c r="V54" s="47">
        <v>1</v>
      </c>
      <c r="W54" s="47"/>
    </row>
    <row r="55" spans="1:23">
      <c r="A55" s="223">
        <v>52</v>
      </c>
      <c r="B55" s="223" t="s">
        <v>2563</v>
      </c>
      <c r="C55" s="99" t="s">
        <v>2196</v>
      </c>
      <c r="D55" s="223">
        <f>K55+L55+M55+N55+O55+P55+Q55+R55+S55+T55+U55+V55+W55</f>
        <v>410</v>
      </c>
      <c r="E55" s="223" t="s">
        <v>1993</v>
      </c>
      <c r="F55" s="99" t="s">
        <v>2526</v>
      </c>
      <c r="G55" s="99"/>
      <c r="H55" s="99"/>
      <c r="I55" s="99"/>
      <c r="J55" s="99"/>
      <c r="K55" s="47"/>
      <c r="L55" s="47">
        <v>144</v>
      </c>
      <c r="M55" s="47"/>
      <c r="N55" s="47"/>
      <c r="O55" s="47"/>
      <c r="P55" s="47"/>
      <c r="Q55" s="47">
        <v>30</v>
      </c>
      <c r="R55" s="47">
        <v>144</v>
      </c>
      <c r="S55" s="47">
        <v>92</v>
      </c>
      <c r="T55" s="47"/>
      <c r="U55" s="47"/>
      <c r="V55" s="47"/>
      <c r="W55" s="47"/>
    </row>
    <row r="56" spans="1:23">
      <c r="A56" s="223">
        <v>53</v>
      </c>
      <c r="B56" s="223" t="s">
        <v>2564</v>
      </c>
      <c r="C56" s="99" t="s">
        <v>2196</v>
      </c>
      <c r="D56" s="223">
        <f>K56+L56+M56+N56+O56+P56+Q56+R56+S56+T56+U56+V56+W56</f>
        <v>136</v>
      </c>
      <c r="E56" s="223" t="s">
        <v>1993</v>
      </c>
      <c r="F56" s="99" t="s">
        <v>2526</v>
      </c>
      <c r="G56" s="99"/>
      <c r="H56" s="99"/>
      <c r="I56" s="99"/>
      <c r="J56" s="99"/>
      <c r="K56" s="47"/>
      <c r="L56" s="47">
        <v>72</v>
      </c>
      <c r="M56" s="47"/>
      <c r="N56" s="47"/>
      <c r="O56" s="47"/>
      <c r="P56" s="47"/>
      <c r="Q56" s="47">
        <v>6</v>
      </c>
      <c r="R56" s="47">
        <v>48</v>
      </c>
      <c r="S56" s="47">
        <v>10</v>
      </c>
      <c r="T56" s="47"/>
      <c r="U56" s="47"/>
      <c r="V56" s="47"/>
      <c r="W56" s="47"/>
    </row>
    <row r="57" spans="1:23">
      <c r="A57" s="223">
        <v>54</v>
      </c>
      <c r="B57" s="223" t="s">
        <v>2565</v>
      </c>
      <c r="C57" s="99" t="s">
        <v>2196</v>
      </c>
      <c r="D57" s="223">
        <f>K57+L57+M57+N57+O57+P57+Q57+R57+S57+T57+U57+V57+W57</f>
        <v>162</v>
      </c>
      <c r="E57" s="223" t="s">
        <v>1993</v>
      </c>
      <c r="F57" s="99" t="s">
        <v>2526</v>
      </c>
      <c r="G57" s="99"/>
      <c r="H57" s="99"/>
      <c r="I57" s="99"/>
      <c r="J57" s="99"/>
      <c r="K57" s="47"/>
      <c r="L57" s="47">
        <v>72</v>
      </c>
      <c r="M57" s="47"/>
      <c r="N57" s="47"/>
      <c r="O57" s="47"/>
      <c r="P57" s="47"/>
      <c r="Q57" s="47">
        <v>6</v>
      </c>
      <c r="R57" s="47">
        <v>48</v>
      </c>
      <c r="S57" s="47">
        <v>36</v>
      </c>
      <c r="T57" s="47"/>
      <c r="U57" s="47"/>
      <c r="V57" s="47"/>
      <c r="W57" s="47"/>
    </row>
    <row r="58" spans="1:23">
      <c r="A58" s="223">
        <v>55</v>
      </c>
      <c r="B58" s="223" t="s">
        <v>2566</v>
      </c>
      <c r="C58" s="99" t="s">
        <v>2196</v>
      </c>
      <c r="D58" s="223">
        <f>K58+L58+M58+N58+O58+P58+Q58+R58+S58+T58+U58+V58+W58</f>
        <v>126</v>
      </c>
      <c r="E58" s="223" t="s">
        <v>1993</v>
      </c>
      <c r="F58" s="99" t="s">
        <v>2526</v>
      </c>
      <c r="G58" s="99"/>
      <c r="H58" s="99"/>
      <c r="I58" s="99"/>
      <c r="J58" s="99"/>
      <c r="K58" s="47"/>
      <c r="L58" s="47">
        <v>36</v>
      </c>
      <c r="M58" s="47"/>
      <c r="N58" s="47"/>
      <c r="O58" s="47"/>
      <c r="P58" s="47"/>
      <c r="Q58" s="47">
        <v>6</v>
      </c>
      <c r="R58" s="47">
        <v>48</v>
      </c>
      <c r="S58" s="47">
        <v>36</v>
      </c>
      <c r="T58" s="47"/>
      <c r="U58" s="47"/>
      <c r="V58" s="47"/>
      <c r="W58" s="47"/>
    </row>
    <row r="59" spans="1:23">
      <c r="A59" s="223">
        <v>56</v>
      </c>
      <c r="B59" s="223" t="s">
        <v>2567</v>
      </c>
      <c r="C59" s="99" t="s">
        <v>2196</v>
      </c>
      <c r="D59" s="223">
        <f>K59+L59+M59+N59+O59+P59+Q59+R59+S59+T59+U59+V59+W59</f>
        <v>100</v>
      </c>
      <c r="E59" s="223" t="s">
        <v>1993</v>
      </c>
      <c r="F59" s="99" t="s">
        <v>2526</v>
      </c>
      <c r="G59" s="99"/>
      <c r="H59" s="99"/>
      <c r="I59" s="99"/>
      <c r="J59" s="99"/>
      <c r="K59" s="47"/>
      <c r="L59" s="47">
        <v>36</v>
      </c>
      <c r="M59" s="47"/>
      <c r="N59" s="47"/>
      <c r="O59" s="47"/>
      <c r="P59" s="47"/>
      <c r="Q59" s="47">
        <v>6</v>
      </c>
      <c r="R59" s="47">
        <v>48</v>
      </c>
      <c r="S59" s="47">
        <v>10</v>
      </c>
      <c r="T59" s="47"/>
      <c r="U59" s="47"/>
      <c r="V59" s="47"/>
      <c r="W59" s="47"/>
    </row>
    <row r="60" spans="1:23">
      <c r="A60" s="223">
        <v>57</v>
      </c>
      <c r="B60" s="223" t="s">
        <v>2568</v>
      </c>
      <c r="C60" s="99" t="s">
        <v>2200</v>
      </c>
      <c r="D60" s="223">
        <f>K60+L60+M60+N60+O60+P60+Q60+R60+S60+T60+U60+V60+W60</f>
        <v>22</v>
      </c>
      <c r="E60" s="223" t="s">
        <v>1993</v>
      </c>
      <c r="F60" s="99" t="s">
        <v>2526</v>
      </c>
      <c r="G60" s="99"/>
      <c r="H60" s="99"/>
      <c r="I60" s="99"/>
      <c r="J60" s="99"/>
      <c r="K60" s="47"/>
      <c r="L60" s="47">
        <v>12</v>
      </c>
      <c r="M60" s="47"/>
      <c r="N60" s="47"/>
      <c r="O60" s="47"/>
      <c r="P60" s="47"/>
      <c r="Q60" s="47"/>
      <c r="R60" s="47">
        <v>5</v>
      </c>
      <c r="S60" s="47">
        <v>5</v>
      </c>
      <c r="T60" s="47"/>
      <c r="U60" s="47"/>
      <c r="V60" s="47"/>
      <c r="W60" s="47"/>
    </row>
    <row r="61" spans="1:23">
      <c r="A61" s="223">
        <v>58</v>
      </c>
      <c r="B61" s="223" t="s">
        <v>2569</v>
      </c>
      <c r="C61" s="99" t="s">
        <v>2196</v>
      </c>
      <c r="D61" s="223">
        <f>K61+L61+M61+N61+O61+P61+Q61+R61+S61+T61+U61+V61+W61</f>
        <v>120</v>
      </c>
      <c r="E61" s="223" t="s">
        <v>1993</v>
      </c>
      <c r="F61" s="99" t="s">
        <v>2526</v>
      </c>
      <c r="G61" s="99"/>
      <c r="H61" s="99"/>
      <c r="I61" s="99"/>
      <c r="J61" s="99"/>
      <c r="K61" s="47"/>
      <c r="L61" s="47">
        <v>120</v>
      </c>
      <c r="M61" s="47"/>
      <c r="N61" s="47"/>
      <c r="O61" s="47"/>
      <c r="P61" s="47"/>
      <c r="Q61" s="47"/>
      <c r="R61" s="47"/>
      <c r="S61" s="47"/>
      <c r="T61" s="47"/>
      <c r="U61" s="47"/>
      <c r="V61" s="47"/>
      <c r="W61" s="47"/>
    </row>
    <row r="62" spans="1:23">
      <c r="A62" s="223">
        <v>59</v>
      </c>
      <c r="B62" s="223" t="s">
        <v>2570</v>
      </c>
      <c r="C62" s="99" t="s">
        <v>2196</v>
      </c>
      <c r="D62" s="223">
        <f>K62+L62+M62+N62+O62+P62+Q62+R62+S62+T62+U62+V62+W62</f>
        <v>30</v>
      </c>
      <c r="E62" s="223" t="s">
        <v>1993</v>
      </c>
      <c r="F62" s="99" t="s">
        <v>2526</v>
      </c>
      <c r="G62" s="99"/>
      <c r="H62" s="99"/>
      <c r="I62" s="99"/>
      <c r="J62" s="99"/>
      <c r="K62" s="47"/>
      <c r="L62" s="47">
        <v>30</v>
      </c>
      <c r="M62" s="47"/>
      <c r="N62" s="47"/>
      <c r="O62" s="47"/>
      <c r="P62" s="47"/>
      <c r="Q62" s="47"/>
      <c r="R62" s="47"/>
      <c r="S62" s="47"/>
      <c r="T62" s="47"/>
      <c r="U62" s="47"/>
      <c r="V62" s="47"/>
      <c r="W62" s="47"/>
    </row>
    <row r="63" spans="1:23">
      <c r="A63" s="223">
        <v>60</v>
      </c>
      <c r="B63" s="223" t="s">
        <v>2571</v>
      </c>
      <c r="C63" s="99" t="s">
        <v>2196</v>
      </c>
      <c r="D63" s="223">
        <f>K63+L63+M63+N63+O63+P63+Q63+R63+S63+T63+U63+V63+W63</f>
        <v>60</v>
      </c>
      <c r="E63" s="223" t="s">
        <v>1993</v>
      </c>
      <c r="F63" s="99" t="s">
        <v>2526</v>
      </c>
      <c r="G63" s="99"/>
      <c r="H63" s="99"/>
      <c r="I63" s="99"/>
      <c r="J63" s="99"/>
      <c r="K63" s="47"/>
      <c r="L63" s="47">
        <v>60</v>
      </c>
      <c r="M63" s="47"/>
      <c r="N63" s="47"/>
      <c r="O63" s="47"/>
      <c r="P63" s="47"/>
      <c r="Q63" s="47"/>
      <c r="R63" s="47"/>
      <c r="S63" s="47"/>
      <c r="T63" s="47"/>
      <c r="U63" s="47"/>
      <c r="V63" s="47"/>
      <c r="W63" s="47"/>
    </row>
    <row r="64" spans="1:23">
      <c r="A64" s="223">
        <v>61</v>
      </c>
      <c r="B64" s="223" t="s">
        <v>2572</v>
      </c>
      <c r="C64" s="99" t="s">
        <v>2196</v>
      </c>
      <c r="D64" s="223">
        <f>K64+L64+M64+N64+O64+P64+Q64+R64+S64+T64+U64+V64+W64</f>
        <v>40</v>
      </c>
      <c r="E64" s="223" t="s">
        <v>1993</v>
      </c>
      <c r="F64" s="99" t="s">
        <v>2526</v>
      </c>
      <c r="G64" s="99"/>
      <c r="H64" s="99"/>
      <c r="I64" s="99"/>
      <c r="J64" s="99"/>
      <c r="K64" s="47"/>
      <c r="L64" s="47">
        <v>40</v>
      </c>
      <c r="M64" s="47"/>
      <c r="N64" s="47"/>
      <c r="O64" s="47"/>
      <c r="P64" s="47"/>
      <c r="Q64" s="47"/>
      <c r="R64" s="47"/>
      <c r="S64" s="47"/>
      <c r="T64" s="47"/>
      <c r="U64" s="47"/>
      <c r="V64" s="47"/>
      <c r="W64" s="47"/>
    </row>
    <row r="65" spans="1:23">
      <c r="A65" s="223">
        <v>62</v>
      </c>
      <c r="B65" s="223" t="s">
        <v>2573</v>
      </c>
      <c r="C65" s="99" t="s">
        <v>2196</v>
      </c>
      <c r="D65" s="223">
        <f>K65+L65+M65+N65+O65+P65+Q65+R65+S65+T65+U65+V65+W65</f>
        <v>40</v>
      </c>
      <c r="E65" s="223" t="s">
        <v>1993</v>
      </c>
      <c r="F65" s="99" t="s">
        <v>2526</v>
      </c>
      <c r="G65" s="99"/>
      <c r="H65" s="99"/>
      <c r="I65" s="99"/>
      <c r="J65" s="99"/>
      <c r="K65" s="47"/>
      <c r="L65" s="47">
        <v>40</v>
      </c>
      <c r="M65" s="47"/>
      <c r="N65" s="47"/>
      <c r="O65" s="47"/>
      <c r="P65" s="47"/>
      <c r="Q65" s="47"/>
      <c r="R65" s="47"/>
      <c r="S65" s="47"/>
      <c r="T65" s="47"/>
      <c r="U65" s="47"/>
      <c r="V65" s="47"/>
      <c r="W65" s="47"/>
    </row>
    <row r="66" spans="1:23">
      <c r="A66" s="223">
        <v>63</v>
      </c>
      <c r="B66" s="223" t="s">
        <v>2574</v>
      </c>
      <c r="C66" s="99" t="s">
        <v>2200</v>
      </c>
      <c r="D66" s="223">
        <f>K66+L66+M66+N66+O66+P66+Q66+R66+S66+T66+U66+V66+W66</f>
        <v>9</v>
      </c>
      <c r="E66" s="223" t="s">
        <v>1993</v>
      </c>
      <c r="F66" s="99" t="s">
        <v>2526</v>
      </c>
      <c r="G66" s="99"/>
      <c r="H66" s="99"/>
      <c r="I66" s="99"/>
      <c r="J66" s="99"/>
      <c r="K66" s="47"/>
      <c r="L66" s="47">
        <v>9</v>
      </c>
      <c r="M66" s="47"/>
      <c r="N66" s="47"/>
      <c r="O66" s="47"/>
      <c r="P66" s="47"/>
      <c r="Q66" s="47"/>
      <c r="R66" s="47"/>
      <c r="S66" s="47"/>
      <c r="T66" s="47"/>
      <c r="U66" s="47"/>
      <c r="V66" s="47"/>
      <c r="W66" s="47"/>
    </row>
    <row r="67" spans="1:23">
      <c r="A67" s="223">
        <v>64</v>
      </c>
      <c r="B67" s="223" t="s">
        <v>2575</v>
      </c>
      <c r="C67" s="99" t="s">
        <v>2196</v>
      </c>
      <c r="D67" s="223">
        <f>K67+L67+M67+N67+O67+P67+Q67+R67+S67+T67+U67+V67+W67</f>
        <v>186</v>
      </c>
      <c r="E67" s="223" t="s">
        <v>1993</v>
      </c>
      <c r="F67" s="99" t="s">
        <v>2526</v>
      </c>
      <c r="G67" s="99"/>
      <c r="H67" s="99"/>
      <c r="I67" s="99"/>
      <c r="J67" s="99"/>
      <c r="K67" s="47"/>
      <c r="L67" s="47">
        <v>36</v>
      </c>
      <c r="M67" s="47"/>
      <c r="N67" s="47"/>
      <c r="O67" s="47"/>
      <c r="P67" s="47"/>
      <c r="Q67" s="47">
        <v>150</v>
      </c>
      <c r="R67" s="47"/>
      <c r="S67" s="47"/>
      <c r="T67" s="47"/>
      <c r="U67" s="47"/>
      <c r="V67" s="47"/>
      <c r="W67" s="47"/>
    </row>
    <row r="68" spans="1:23">
      <c r="A68" s="223">
        <v>65</v>
      </c>
      <c r="B68" s="223" t="s">
        <v>2576</v>
      </c>
      <c r="C68" s="99" t="s">
        <v>2196</v>
      </c>
      <c r="D68" s="223">
        <f>K68+L68+M68+N68+O68+P68+Q68+R68+S68+T68+U68+V68+W68</f>
        <v>39</v>
      </c>
      <c r="E68" s="223" t="s">
        <v>1993</v>
      </c>
      <c r="F68" s="99" t="s">
        <v>2526</v>
      </c>
      <c r="G68" s="99"/>
      <c r="H68" s="99"/>
      <c r="I68" s="99"/>
      <c r="J68" s="99"/>
      <c r="K68" s="47"/>
      <c r="L68" s="47">
        <v>9</v>
      </c>
      <c r="M68" s="47"/>
      <c r="N68" s="47"/>
      <c r="O68" s="47"/>
      <c r="P68" s="47"/>
      <c r="Q68" s="47">
        <v>30</v>
      </c>
      <c r="R68" s="47"/>
      <c r="S68" s="47"/>
      <c r="T68" s="47"/>
      <c r="U68" s="47"/>
      <c r="V68" s="47"/>
      <c r="W68" s="47"/>
    </row>
    <row r="69" spans="1:23">
      <c r="A69" s="223">
        <v>66</v>
      </c>
      <c r="B69" s="223" t="s">
        <v>2577</v>
      </c>
      <c r="C69" s="99" t="s">
        <v>2196</v>
      </c>
      <c r="D69" s="223">
        <f>K69+L69+M69+N69+O69+P69+Q69+R69+S69+T69+U69+V69+W69</f>
        <v>48</v>
      </c>
      <c r="E69" s="223" t="s">
        <v>1993</v>
      </c>
      <c r="F69" s="99" t="s">
        <v>2526</v>
      </c>
      <c r="G69" s="99"/>
      <c r="H69" s="99"/>
      <c r="I69" s="99"/>
      <c r="J69" s="99"/>
      <c r="K69" s="47"/>
      <c r="L69" s="47">
        <v>18</v>
      </c>
      <c r="M69" s="47"/>
      <c r="N69" s="47"/>
      <c r="O69" s="47"/>
      <c r="P69" s="47"/>
      <c r="Q69" s="47">
        <v>30</v>
      </c>
      <c r="R69" s="47"/>
      <c r="S69" s="47"/>
      <c r="T69" s="47"/>
      <c r="U69" s="47"/>
      <c r="V69" s="47"/>
      <c r="W69" s="47"/>
    </row>
    <row r="70" spans="1:23">
      <c r="A70" s="223">
        <v>67</v>
      </c>
      <c r="B70" s="223" t="s">
        <v>2578</v>
      </c>
      <c r="C70" s="99" t="s">
        <v>2196</v>
      </c>
      <c r="D70" s="223">
        <f>K70+L70+M70+N70+O70+P70+Q70+R70+S70+T70+U70+V70+W70</f>
        <v>39</v>
      </c>
      <c r="E70" s="223" t="s">
        <v>1993</v>
      </c>
      <c r="F70" s="99" t="s">
        <v>2526</v>
      </c>
      <c r="G70" s="99"/>
      <c r="H70" s="99"/>
      <c r="I70" s="99"/>
      <c r="J70" s="99"/>
      <c r="K70" s="47"/>
      <c r="L70" s="47">
        <v>9</v>
      </c>
      <c r="M70" s="47"/>
      <c r="N70" s="47"/>
      <c r="O70" s="47"/>
      <c r="P70" s="47"/>
      <c r="Q70" s="47">
        <v>30</v>
      </c>
      <c r="R70" s="47"/>
      <c r="S70" s="47"/>
      <c r="T70" s="47"/>
      <c r="U70" s="47"/>
      <c r="V70" s="47"/>
      <c r="W70" s="47"/>
    </row>
    <row r="71" spans="1:23">
      <c r="A71" s="223">
        <v>68</v>
      </c>
      <c r="B71" s="223" t="s">
        <v>2579</v>
      </c>
      <c r="C71" s="99" t="s">
        <v>2196</v>
      </c>
      <c r="D71" s="223">
        <f>K71+L71+M71+N71+O71+P71+Q71+R71+S71+T71+U71+V71+W71</f>
        <v>39</v>
      </c>
      <c r="E71" s="223" t="s">
        <v>1993</v>
      </c>
      <c r="F71" s="99" t="s">
        <v>2526</v>
      </c>
      <c r="G71" s="99"/>
      <c r="H71" s="99"/>
      <c r="I71" s="99"/>
      <c r="J71" s="99"/>
      <c r="K71" s="47"/>
      <c r="L71" s="47">
        <v>9</v>
      </c>
      <c r="M71" s="47"/>
      <c r="N71" s="47"/>
      <c r="O71" s="47"/>
      <c r="P71" s="47"/>
      <c r="Q71" s="47">
        <v>30</v>
      </c>
      <c r="R71" s="47"/>
      <c r="S71" s="47"/>
      <c r="T71" s="47"/>
      <c r="U71" s="47"/>
      <c r="V71" s="47"/>
      <c r="W71" s="47"/>
    </row>
    <row r="72" spans="1:23">
      <c r="A72" s="223">
        <v>69</v>
      </c>
      <c r="B72" s="223" t="s">
        <v>2580</v>
      </c>
      <c r="C72" s="99" t="s">
        <v>2200</v>
      </c>
      <c r="D72" s="223">
        <f>K72+L72+M72+N72+O72+P72+Q72+R72+S72+T72+U72+V72+W72</f>
        <v>6</v>
      </c>
      <c r="E72" s="223" t="s">
        <v>1993</v>
      </c>
      <c r="F72" s="99" t="s">
        <v>2526</v>
      </c>
      <c r="G72" s="99"/>
      <c r="H72" s="99"/>
      <c r="I72" s="99"/>
      <c r="J72" s="99"/>
      <c r="K72" s="47"/>
      <c r="L72" s="47">
        <v>3</v>
      </c>
      <c r="M72" s="47"/>
      <c r="N72" s="47"/>
      <c r="O72" s="47"/>
      <c r="P72" s="47"/>
      <c r="Q72" s="47"/>
      <c r="R72" s="47">
        <v>3</v>
      </c>
      <c r="S72" s="47"/>
      <c r="T72" s="47"/>
      <c r="U72" s="47"/>
      <c r="V72" s="47"/>
      <c r="W72" s="47"/>
    </row>
    <row r="73" spans="1:23">
      <c r="A73" s="223">
        <v>70</v>
      </c>
      <c r="B73" s="223" t="s">
        <v>2581</v>
      </c>
      <c r="C73" s="99" t="s">
        <v>2196</v>
      </c>
      <c r="D73" s="223">
        <f>K73+L73+M73+N73+O73+P73+Q73+R73+S73+T73+U73+V73+W73</f>
        <v>12</v>
      </c>
      <c r="E73" s="223" t="s">
        <v>1993</v>
      </c>
      <c r="F73" s="99" t="s">
        <v>2526</v>
      </c>
      <c r="G73" s="99"/>
      <c r="H73" s="99"/>
      <c r="I73" s="99"/>
      <c r="J73" s="99"/>
      <c r="K73" s="47"/>
      <c r="L73" s="47">
        <v>12</v>
      </c>
      <c r="M73" s="47"/>
      <c r="N73" s="47"/>
      <c r="O73" s="47"/>
      <c r="P73" s="47"/>
      <c r="Q73" s="47"/>
      <c r="R73" s="47"/>
      <c r="S73" s="47"/>
      <c r="T73" s="47"/>
      <c r="U73" s="47"/>
      <c r="V73" s="47"/>
      <c r="W73" s="47"/>
    </row>
    <row r="74" spans="1:23">
      <c r="A74" s="223">
        <v>71</v>
      </c>
      <c r="B74" s="223" t="s">
        <v>2582</v>
      </c>
      <c r="C74" s="99" t="s">
        <v>2196</v>
      </c>
      <c r="D74" s="223">
        <f>K74+L74+M74+N74+O74+P74+Q74+R74+S74+T74+U74+V74+W74</f>
        <v>2</v>
      </c>
      <c r="E74" s="223" t="s">
        <v>1993</v>
      </c>
      <c r="F74" s="99" t="s">
        <v>2526</v>
      </c>
      <c r="G74" s="99"/>
      <c r="H74" s="99"/>
      <c r="I74" s="99"/>
      <c r="J74" s="99"/>
      <c r="K74" s="47"/>
      <c r="L74" s="47">
        <v>2</v>
      </c>
      <c r="M74" s="47"/>
      <c r="N74" s="47"/>
      <c r="O74" s="47"/>
      <c r="P74" s="47"/>
      <c r="Q74" s="47"/>
      <c r="R74" s="47"/>
      <c r="S74" s="47"/>
      <c r="T74" s="47"/>
      <c r="U74" s="47"/>
      <c r="V74" s="47"/>
      <c r="W74" s="47"/>
    </row>
    <row r="75" spans="1:23">
      <c r="A75" s="223">
        <v>72</v>
      </c>
      <c r="B75" s="223" t="s">
        <v>2583</v>
      </c>
      <c r="C75" s="99" t="s">
        <v>2196</v>
      </c>
      <c r="D75" s="223">
        <f>K75+L75+M75+N75+O75+P75+Q75+R75+S75+T75+U75+V75+W75</f>
        <v>6</v>
      </c>
      <c r="E75" s="223" t="s">
        <v>1993</v>
      </c>
      <c r="F75" s="99" t="s">
        <v>2526</v>
      </c>
      <c r="G75" s="99"/>
      <c r="H75" s="99"/>
      <c r="I75" s="99"/>
      <c r="J75" s="99"/>
      <c r="K75" s="47"/>
      <c r="L75" s="47">
        <v>6</v>
      </c>
      <c r="M75" s="47"/>
      <c r="N75" s="47"/>
      <c r="O75" s="47"/>
      <c r="P75" s="47"/>
      <c r="Q75" s="47"/>
      <c r="R75" s="47"/>
      <c r="S75" s="47"/>
      <c r="T75" s="47"/>
      <c r="U75" s="47"/>
      <c r="V75" s="47"/>
      <c r="W75" s="47"/>
    </row>
    <row r="76" spans="1:23">
      <c r="A76" s="223">
        <v>73</v>
      </c>
      <c r="B76" s="223" t="s">
        <v>2584</v>
      </c>
      <c r="C76" s="99" t="s">
        <v>2196</v>
      </c>
      <c r="D76" s="223">
        <f>K76+L76+M76+N76+O76+P76+Q76+R76+S76+T76+U76+V76+W76</f>
        <v>3</v>
      </c>
      <c r="E76" s="223" t="s">
        <v>1993</v>
      </c>
      <c r="F76" s="99" t="s">
        <v>2526</v>
      </c>
      <c r="G76" s="99"/>
      <c r="H76" s="99"/>
      <c r="I76" s="99"/>
      <c r="J76" s="99"/>
      <c r="K76" s="47"/>
      <c r="L76" s="47">
        <v>3</v>
      </c>
      <c r="M76" s="47"/>
      <c r="N76" s="47"/>
      <c r="O76" s="47"/>
      <c r="P76" s="47"/>
      <c r="Q76" s="47"/>
      <c r="R76" s="47"/>
      <c r="S76" s="47"/>
      <c r="T76" s="47"/>
      <c r="U76" s="47"/>
      <c r="V76" s="47"/>
      <c r="W76" s="47"/>
    </row>
    <row r="77" spans="1:23">
      <c r="A77" s="223">
        <v>74</v>
      </c>
      <c r="B77" s="223" t="s">
        <v>2585</v>
      </c>
      <c r="C77" s="99" t="s">
        <v>2196</v>
      </c>
      <c r="D77" s="223">
        <f>K77+L77+M77+N77+O77+P77+Q77+R77+S77+T77+U77+V77+W77</f>
        <v>3</v>
      </c>
      <c r="E77" s="223" t="s">
        <v>1993</v>
      </c>
      <c r="F77" s="99" t="s">
        <v>2526</v>
      </c>
      <c r="G77" s="99"/>
      <c r="H77" s="99"/>
      <c r="I77" s="99"/>
      <c r="J77" s="99"/>
      <c r="K77" s="47"/>
      <c r="L77" s="47">
        <v>3</v>
      </c>
      <c r="M77" s="47"/>
      <c r="N77" s="47"/>
      <c r="O77" s="47"/>
      <c r="P77" s="47"/>
      <c r="Q77" s="47"/>
      <c r="R77" s="47"/>
      <c r="S77" s="47"/>
      <c r="T77" s="47"/>
      <c r="U77" s="47"/>
      <c r="V77" s="47"/>
      <c r="W77" s="47"/>
    </row>
    <row r="78" spans="1:23">
      <c r="A78" s="223">
        <v>75</v>
      </c>
      <c r="B78" s="223" t="s">
        <v>2586</v>
      </c>
      <c r="C78" s="99" t="s">
        <v>2200</v>
      </c>
      <c r="D78" s="223">
        <f>K78+L78+M78+N78+O78+P78+Q78+R78+S78+T78+U78+V78+W78</f>
        <v>1</v>
      </c>
      <c r="E78" s="223" t="s">
        <v>1993</v>
      </c>
      <c r="F78" s="99" t="s">
        <v>2526</v>
      </c>
      <c r="G78" s="99"/>
      <c r="H78" s="99"/>
      <c r="I78" s="99"/>
      <c r="J78" s="99"/>
      <c r="K78" s="47"/>
      <c r="L78" s="47">
        <v>1</v>
      </c>
      <c r="M78" s="47"/>
      <c r="N78" s="47"/>
      <c r="O78" s="47"/>
      <c r="P78" s="47"/>
      <c r="Q78" s="47"/>
      <c r="R78" s="47"/>
      <c r="S78" s="47"/>
      <c r="T78" s="47"/>
      <c r="U78" s="47"/>
      <c r="V78" s="47"/>
      <c r="W78" s="47"/>
    </row>
    <row r="79" spans="1:23">
      <c r="A79" s="223">
        <v>76</v>
      </c>
      <c r="B79" s="223" t="s">
        <v>2587</v>
      </c>
      <c r="C79" s="99" t="s">
        <v>2196</v>
      </c>
      <c r="D79" s="223">
        <f>K79+L79+M79+N79+O79+P79+Q79+R79+S79+T79+U79+V79+W79</f>
        <v>28</v>
      </c>
      <c r="E79" s="223" t="s">
        <v>1993</v>
      </c>
      <c r="F79" s="99" t="s">
        <v>2526</v>
      </c>
      <c r="G79" s="99"/>
      <c r="H79" s="99"/>
      <c r="I79" s="99"/>
      <c r="J79" s="99"/>
      <c r="K79" s="47"/>
      <c r="L79" s="47">
        <v>24</v>
      </c>
      <c r="M79" s="47"/>
      <c r="N79" s="47"/>
      <c r="O79" s="47"/>
      <c r="P79" s="47"/>
      <c r="Q79" s="47">
        <v>4</v>
      </c>
      <c r="R79" s="47"/>
      <c r="S79" s="47"/>
      <c r="T79" s="47"/>
      <c r="U79" s="47"/>
      <c r="V79" s="47"/>
      <c r="W79" s="47"/>
    </row>
    <row r="80" spans="1:23">
      <c r="A80" s="223">
        <v>77</v>
      </c>
      <c r="B80" s="223" t="s">
        <v>2588</v>
      </c>
      <c r="C80" s="99" t="s">
        <v>2196</v>
      </c>
      <c r="D80" s="223">
        <f>K80+L80+M80+N80+O80+P80+Q80+R80+S80+T80+U80+V80+W80</f>
        <v>12</v>
      </c>
      <c r="E80" s="223" t="s">
        <v>1993</v>
      </c>
      <c r="F80" s="99" t="s">
        <v>2526</v>
      </c>
      <c r="G80" s="99"/>
      <c r="H80" s="99"/>
      <c r="I80" s="99"/>
      <c r="J80" s="99"/>
      <c r="K80" s="47"/>
      <c r="L80" s="47">
        <v>12</v>
      </c>
      <c r="M80" s="47"/>
      <c r="N80" s="47"/>
      <c r="O80" s="47"/>
      <c r="P80" s="47"/>
      <c r="Q80" s="47"/>
      <c r="R80" s="47"/>
      <c r="S80" s="47"/>
      <c r="T80" s="47"/>
      <c r="U80" s="47"/>
      <c r="V80" s="47"/>
      <c r="W80" s="47"/>
    </row>
    <row r="81" spans="1:23">
      <c r="A81" s="223">
        <v>78</v>
      </c>
      <c r="B81" s="223" t="s">
        <v>2589</v>
      </c>
      <c r="C81" s="99" t="s">
        <v>2196</v>
      </c>
      <c r="D81" s="223">
        <f>K81+L81+M81+N81+O81+P81+Q81+R81+S81+T81+U81+V81+W81</f>
        <v>12</v>
      </c>
      <c r="E81" s="223" t="s">
        <v>1993</v>
      </c>
      <c r="F81" s="99" t="s">
        <v>2526</v>
      </c>
      <c r="G81" s="99"/>
      <c r="H81" s="99"/>
      <c r="I81" s="99"/>
      <c r="J81" s="99"/>
      <c r="K81" s="47"/>
      <c r="L81" s="47">
        <v>12</v>
      </c>
      <c r="M81" s="47"/>
      <c r="N81" s="47"/>
      <c r="O81" s="47"/>
      <c r="P81" s="47"/>
      <c r="Q81" s="47"/>
      <c r="R81" s="47"/>
      <c r="S81" s="47"/>
      <c r="T81" s="47"/>
      <c r="U81" s="47"/>
      <c r="V81" s="47"/>
      <c r="W81" s="47"/>
    </row>
    <row r="82" spans="1:23">
      <c r="A82" s="223">
        <v>79</v>
      </c>
      <c r="B82" s="223" t="s">
        <v>2590</v>
      </c>
      <c r="C82" s="99" t="s">
        <v>2196</v>
      </c>
      <c r="D82" s="223">
        <f>K82+L82+M82+N82+O82+P82+Q82+R82+S82+T82+U82+V82+W82</f>
        <v>8</v>
      </c>
      <c r="E82" s="223" t="s">
        <v>1993</v>
      </c>
      <c r="F82" s="99" t="s">
        <v>2526</v>
      </c>
      <c r="G82" s="99"/>
      <c r="H82" s="99"/>
      <c r="I82" s="99"/>
      <c r="J82" s="99"/>
      <c r="K82" s="47"/>
      <c r="L82" s="47">
        <v>8</v>
      </c>
      <c r="M82" s="47"/>
      <c r="N82" s="47"/>
      <c r="O82" s="47"/>
      <c r="P82" s="47"/>
      <c r="Q82" s="47"/>
      <c r="R82" s="47"/>
      <c r="S82" s="47"/>
      <c r="T82" s="47"/>
      <c r="U82" s="47"/>
      <c r="V82" s="47"/>
      <c r="W82" s="47"/>
    </row>
    <row r="83" spans="1:23">
      <c r="A83" s="223">
        <v>80</v>
      </c>
      <c r="B83" s="223" t="s">
        <v>2591</v>
      </c>
      <c r="C83" s="99" t="s">
        <v>2196</v>
      </c>
      <c r="D83" s="223">
        <f>K83+L83+M83+N83+O83+P83+Q83+R83+S83+T83+U83+V83+W83</f>
        <v>8</v>
      </c>
      <c r="E83" s="223" t="s">
        <v>1993</v>
      </c>
      <c r="F83" s="99" t="s">
        <v>2526</v>
      </c>
      <c r="G83" s="99"/>
      <c r="H83" s="99"/>
      <c r="I83" s="99"/>
      <c r="J83" s="99"/>
      <c r="K83" s="47"/>
      <c r="L83" s="47">
        <v>8</v>
      </c>
      <c r="M83" s="47"/>
      <c r="N83" s="47"/>
      <c r="O83" s="47"/>
      <c r="P83" s="47"/>
      <c r="Q83" s="47"/>
      <c r="R83" s="47"/>
      <c r="S83" s="47"/>
      <c r="T83" s="47"/>
      <c r="U83" s="47"/>
      <c r="V83" s="47"/>
      <c r="W83" s="47"/>
    </row>
    <row r="84" spans="1:23">
      <c r="A84" s="223">
        <v>81</v>
      </c>
      <c r="B84" s="223" t="s">
        <v>2592</v>
      </c>
      <c r="C84" s="99" t="s">
        <v>2200</v>
      </c>
      <c r="D84" s="223">
        <f>K84+L84+M84+N84+O84+P84+Q84+R84+S84+T84+U84+V84+W84</f>
        <v>8</v>
      </c>
      <c r="E84" s="223" t="s">
        <v>1993</v>
      </c>
      <c r="F84" s="99" t="s">
        <v>2526</v>
      </c>
      <c r="G84" s="99"/>
      <c r="H84" s="99"/>
      <c r="I84" s="99"/>
      <c r="J84" s="99"/>
      <c r="K84" s="47"/>
      <c r="L84" s="47">
        <v>4</v>
      </c>
      <c r="M84" s="47"/>
      <c r="N84" s="47"/>
      <c r="O84" s="47"/>
      <c r="P84" s="47"/>
      <c r="Q84" s="47">
        <v>4</v>
      </c>
      <c r="R84" s="47"/>
      <c r="S84" s="47"/>
      <c r="T84" s="47"/>
      <c r="U84" s="47"/>
      <c r="V84" s="47"/>
      <c r="W84" s="47"/>
    </row>
    <row r="85" spans="1:23">
      <c r="A85" s="223">
        <v>82</v>
      </c>
      <c r="B85" s="223" t="s">
        <v>2593</v>
      </c>
      <c r="C85" s="99" t="s">
        <v>2196</v>
      </c>
      <c r="D85" s="223">
        <f>K85+L85+M85+N85+O85+P85+Q85+R85+S85+T85+U85+V85+W85</f>
        <v>0</v>
      </c>
      <c r="E85" s="223" t="s">
        <v>1993</v>
      </c>
      <c r="F85" s="99" t="s">
        <v>2526</v>
      </c>
      <c r="G85" s="99"/>
      <c r="H85" s="99"/>
      <c r="I85" s="99"/>
      <c r="J85" s="99"/>
      <c r="K85" s="47"/>
      <c r="L85" s="47"/>
      <c r="M85" s="47"/>
      <c r="N85" s="47"/>
      <c r="O85" s="47"/>
      <c r="P85" s="47"/>
      <c r="Q85" s="47"/>
      <c r="R85" s="47"/>
      <c r="S85" s="47"/>
      <c r="T85" s="47"/>
      <c r="U85" s="47"/>
      <c r="V85" s="47"/>
      <c r="W85" s="47"/>
    </row>
    <row r="86" spans="1:23">
      <c r="A86" s="223">
        <v>83</v>
      </c>
      <c r="B86" s="223" t="s">
        <v>2594</v>
      </c>
      <c r="C86" s="99" t="s">
        <v>2196</v>
      </c>
      <c r="D86" s="223">
        <f>K86+L86+M86+N86+O86+P86+Q86+R86+S86+T86+U86+V86+W86</f>
        <v>0</v>
      </c>
      <c r="E86" s="223" t="s">
        <v>1993</v>
      </c>
      <c r="F86" s="99" t="s">
        <v>2526</v>
      </c>
      <c r="G86" s="99"/>
      <c r="H86" s="99"/>
      <c r="I86" s="99"/>
      <c r="J86" s="99"/>
      <c r="K86" s="47"/>
      <c r="L86" s="47"/>
      <c r="M86" s="47"/>
      <c r="N86" s="47"/>
      <c r="O86" s="47"/>
      <c r="P86" s="47"/>
      <c r="Q86" s="47"/>
      <c r="R86" s="47"/>
      <c r="S86" s="47"/>
      <c r="T86" s="47"/>
      <c r="U86" s="47"/>
      <c r="V86" s="47"/>
      <c r="W86" s="47"/>
    </row>
    <row r="87" spans="1:23">
      <c r="A87" s="223">
        <v>84</v>
      </c>
      <c r="B87" s="223" t="s">
        <v>2595</v>
      </c>
      <c r="C87" s="99" t="s">
        <v>2196</v>
      </c>
      <c r="D87" s="223">
        <f>K87+L87+M87+N87+O87+P87+Q87+R87+S87+T87+U87+V87+W87</f>
        <v>0</v>
      </c>
      <c r="E87" s="223" t="s">
        <v>1993</v>
      </c>
      <c r="F87" s="99" t="s">
        <v>2526</v>
      </c>
      <c r="G87" s="99"/>
      <c r="H87" s="99"/>
      <c r="I87" s="99"/>
      <c r="J87" s="99"/>
      <c r="K87" s="47"/>
      <c r="L87" s="47"/>
      <c r="M87" s="47"/>
      <c r="N87" s="47"/>
      <c r="O87" s="47"/>
      <c r="P87" s="47"/>
      <c r="Q87" s="47"/>
      <c r="R87" s="47"/>
      <c r="S87" s="47"/>
      <c r="T87" s="47"/>
      <c r="U87" s="47"/>
      <c r="V87" s="47"/>
      <c r="W87" s="47"/>
    </row>
    <row r="88" spans="1:23">
      <c r="A88" s="223">
        <v>85</v>
      </c>
      <c r="B88" s="223" t="s">
        <v>2596</v>
      </c>
      <c r="C88" s="99" t="s">
        <v>2196</v>
      </c>
      <c r="D88" s="223">
        <f>K88+L88+M88+N88+O88+P88+Q88+R88+S88+T88+U88+V88+W88</f>
        <v>0</v>
      </c>
      <c r="E88" s="223" t="s">
        <v>1993</v>
      </c>
      <c r="F88" s="99" t="s">
        <v>2526</v>
      </c>
      <c r="G88" s="99"/>
      <c r="H88" s="99"/>
      <c r="I88" s="99"/>
      <c r="J88" s="99"/>
      <c r="K88" s="47"/>
      <c r="L88" s="47"/>
      <c r="M88" s="47"/>
      <c r="N88" s="47"/>
      <c r="O88" s="47"/>
      <c r="P88" s="47"/>
      <c r="Q88" s="47"/>
      <c r="R88" s="47"/>
      <c r="S88" s="47"/>
      <c r="T88" s="47"/>
      <c r="U88" s="47"/>
      <c r="V88" s="47"/>
      <c r="W88" s="47"/>
    </row>
    <row r="89" spans="1:23">
      <c r="A89" s="223">
        <v>86</v>
      </c>
      <c r="B89" s="223" t="s">
        <v>2597</v>
      </c>
      <c r="C89" s="99" t="s">
        <v>2196</v>
      </c>
      <c r="D89" s="223">
        <f>K89+L89+M89+N89+O89+P89+Q89+R89+S89+T89+U89+V89+W89</f>
        <v>0</v>
      </c>
      <c r="E89" s="223" t="s">
        <v>1993</v>
      </c>
      <c r="F89" s="99" t="s">
        <v>2526</v>
      </c>
      <c r="G89" s="99"/>
      <c r="H89" s="99"/>
      <c r="I89" s="99"/>
      <c r="J89" s="99"/>
      <c r="K89" s="47"/>
      <c r="L89" s="47"/>
      <c r="M89" s="47"/>
      <c r="N89" s="47"/>
      <c r="O89" s="47"/>
      <c r="P89" s="47"/>
      <c r="Q89" s="47"/>
      <c r="R89" s="47"/>
      <c r="S89" s="47"/>
      <c r="T89" s="47"/>
      <c r="U89" s="47"/>
      <c r="V89" s="47"/>
      <c r="W89" s="47"/>
    </row>
    <row r="90" spans="1:23">
      <c r="A90" s="223">
        <v>87</v>
      </c>
      <c r="B90" s="223" t="s">
        <v>2598</v>
      </c>
      <c r="C90" s="99" t="s">
        <v>2200</v>
      </c>
      <c r="D90" s="223">
        <f>K90+L90+M90+N90+O90+P90+Q90+R90+S90+T90+U90+V90+W90</f>
        <v>0</v>
      </c>
      <c r="E90" s="223" t="s">
        <v>1993</v>
      </c>
      <c r="F90" s="99" t="s">
        <v>2526</v>
      </c>
      <c r="G90" s="99"/>
      <c r="H90" s="99"/>
      <c r="I90" s="99"/>
      <c r="J90" s="99"/>
      <c r="K90" s="47"/>
      <c r="L90" s="47"/>
      <c r="M90" s="47"/>
      <c r="N90" s="47"/>
      <c r="O90" s="47"/>
      <c r="P90" s="47"/>
      <c r="Q90" s="47"/>
      <c r="R90" s="47"/>
      <c r="S90" s="47"/>
      <c r="T90" s="47"/>
      <c r="U90" s="47"/>
      <c r="V90" s="47"/>
      <c r="W90" s="47"/>
    </row>
    <row r="91" spans="1:23">
      <c r="A91" s="223">
        <v>88</v>
      </c>
      <c r="B91" s="223" t="s">
        <v>2599</v>
      </c>
      <c r="C91" s="99" t="s">
        <v>2196</v>
      </c>
      <c r="D91" s="223">
        <f>K91+L91+M91+N91+O91+P91+Q91+R91+S91+T91+U91+V91+W91</f>
        <v>1000</v>
      </c>
      <c r="E91" s="223" t="s">
        <v>1993</v>
      </c>
      <c r="F91" s="99" t="s">
        <v>2526</v>
      </c>
      <c r="G91" s="99"/>
      <c r="H91" s="99"/>
      <c r="I91" s="99"/>
      <c r="J91" s="99"/>
      <c r="K91" s="47"/>
      <c r="L91" s="47"/>
      <c r="M91" s="47"/>
      <c r="N91" s="47"/>
      <c r="O91" s="47">
        <v>400</v>
      </c>
      <c r="P91" s="47"/>
      <c r="Q91" s="47"/>
      <c r="R91" s="47"/>
      <c r="S91" s="47"/>
      <c r="T91" s="47">
        <v>600</v>
      </c>
      <c r="U91" s="47"/>
      <c r="V91" s="47"/>
      <c r="W91" s="47"/>
    </row>
    <row r="92" spans="1:23">
      <c r="A92" s="223">
        <v>89</v>
      </c>
      <c r="B92" s="223" t="s">
        <v>2600</v>
      </c>
      <c r="C92" s="99" t="s">
        <v>2196</v>
      </c>
      <c r="D92" s="223">
        <f>K92+L92+M92+N92+O92+P92+Q92+R92+S92+T92+U92+V92+W92</f>
        <v>510</v>
      </c>
      <c r="E92" s="223" t="s">
        <v>1993</v>
      </c>
      <c r="F92" s="99" t="s">
        <v>2526</v>
      </c>
      <c r="G92" s="99"/>
      <c r="H92" s="99"/>
      <c r="I92" s="99"/>
      <c r="J92" s="99"/>
      <c r="K92" s="47"/>
      <c r="L92" s="47"/>
      <c r="M92" s="47"/>
      <c r="N92" s="47"/>
      <c r="O92" s="47">
        <v>140</v>
      </c>
      <c r="P92" s="47"/>
      <c r="Q92" s="47"/>
      <c r="R92" s="47"/>
      <c r="S92" s="47"/>
      <c r="T92" s="47">
        <v>370</v>
      </c>
      <c r="U92" s="47"/>
      <c r="V92" s="47"/>
      <c r="W92" s="47"/>
    </row>
    <row r="93" spans="1:23">
      <c r="A93" s="223">
        <v>90</v>
      </c>
      <c r="B93" s="223" t="s">
        <v>2601</v>
      </c>
      <c r="C93" s="99" t="s">
        <v>2196</v>
      </c>
      <c r="D93" s="223">
        <f>K93+L93+M93+N93+O93+P93+Q93+R93+S93+T93+U93+V93+W93</f>
        <v>370</v>
      </c>
      <c r="E93" s="223" t="s">
        <v>1993</v>
      </c>
      <c r="F93" s="99" t="s">
        <v>2526</v>
      </c>
      <c r="G93" s="99"/>
      <c r="H93" s="99"/>
      <c r="I93" s="99"/>
      <c r="J93" s="99"/>
      <c r="K93" s="47"/>
      <c r="L93" s="47"/>
      <c r="M93" s="47"/>
      <c r="N93" s="47"/>
      <c r="O93" s="47">
        <v>120</v>
      </c>
      <c r="P93" s="47"/>
      <c r="Q93" s="47"/>
      <c r="R93" s="47"/>
      <c r="S93" s="47"/>
      <c r="T93" s="47">
        <v>250</v>
      </c>
      <c r="U93" s="47"/>
      <c r="V93" s="47"/>
      <c r="W93" s="47"/>
    </row>
    <row r="94" spans="1:23">
      <c r="A94" s="223">
        <v>91</v>
      </c>
      <c r="B94" s="223" t="s">
        <v>2602</v>
      </c>
      <c r="C94" s="99" t="s">
        <v>2196</v>
      </c>
      <c r="D94" s="223">
        <f>K94+L94+M94+N94+O94+P94+Q94+R94+S94+T94+U94+V94+W94</f>
        <v>200</v>
      </c>
      <c r="E94" s="223" t="s">
        <v>1993</v>
      </c>
      <c r="F94" s="99" t="s">
        <v>2526</v>
      </c>
      <c r="G94" s="99"/>
      <c r="H94" s="99"/>
      <c r="I94" s="99"/>
      <c r="J94" s="99"/>
      <c r="K94" s="47"/>
      <c r="L94" s="47"/>
      <c r="M94" s="47"/>
      <c r="N94" s="47"/>
      <c r="O94" s="47"/>
      <c r="P94" s="47"/>
      <c r="Q94" s="47"/>
      <c r="R94" s="47"/>
      <c r="S94" s="47"/>
      <c r="T94" s="47">
        <v>200</v>
      </c>
      <c r="U94" s="47"/>
      <c r="V94" s="47"/>
      <c r="W94" s="47"/>
    </row>
    <row r="95" spans="1:23">
      <c r="A95" s="223">
        <v>92</v>
      </c>
      <c r="B95" s="223" t="s">
        <v>2603</v>
      </c>
      <c r="C95" s="99" t="s">
        <v>2196</v>
      </c>
      <c r="D95" s="223">
        <f>K95+L95+M95+N95+O95+P95+Q95+R95+S95+T95+U95+V95+W95</f>
        <v>50</v>
      </c>
      <c r="E95" s="223" t="s">
        <v>1993</v>
      </c>
      <c r="F95" s="99" t="s">
        <v>2526</v>
      </c>
      <c r="G95" s="99"/>
      <c r="H95" s="99"/>
      <c r="I95" s="99"/>
      <c r="J95" s="99"/>
      <c r="K95" s="47"/>
      <c r="L95" s="47"/>
      <c r="M95" s="47"/>
      <c r="N95" s="47"/>
      <c r="O95" s="47"/>
      <c r="P95" s="47"/>
      <c r="Q95" s="47"/>
      <c r="R95" s="47"/>
      <c r="S95" s="47"/>
      <c r="T95" s="47">
        <v>50</v>
      </c>
      <c r="U95" s="47"/>
      <c r="V95" s="47"/>
      <c r="W95" s="47"/>
    </row>
    <row r="96" spans="1:23">
      <c r="A96" s="223">
        <v>93</v>
      </c>
      <c r="B96" s="223" t="s">
        <v>2604</v>
      </c>
      <c r="C96" s="99" t="s">
        <v>2196</v>
      </c>
      <c r="D96" s="223">
        <f>K96+L96+M96+N96+O96+P96+Q96+R96+S96+T96+U96+V96+W96</f>
        <v>280</v>
      </c>
      <c r="E96" s="223" t="s">
        <v>1993</v>
      </c>
      <c r="F96" s="99" t="s">
        <v>2526</v>
      </c>
      <c r="G96" s="99"/>
      <c r="H96" s="99"/>
      <c r="I96" s="99"/>
      <c r="J96" s="99"/>
      <c r="K96" s="47"/>
      <c r="L96" s="47"/>
      <c r="M96" s="47"/>
      <c r="N96" s="47"/>
      <c r="O96" s="47">
        <v>80</v>
      </c>
      <c r="P96" s="47"/>
      <c r="Q96" s="47"/>
      <c r="R96" s="47"/>
      <c r="S96" s="47"/>
      <c r="T96" s="47">
        <v>200</v>
      </c>
      <c r="U96" s="47"/>
      <c r="V96" s="47"/>
      <c r="W96" s="47"/>
    </row>
    <row r="97" spans="1:23">
      <c r="A97" s="223">
        <v>94</v>
      </c>
      <c r="B97" s="223" t="s">
        <v>2605</v>
      </c>
      <c r="C97" s="99" t="s">
        <v>2196</v>
      </c>
      <c r="D97" s="223">
        <f>K97+L97+M97+N97+O97+P97+Q97+R97+S97+T97+U97+V97+W97</f>
        <v>80</v>
      </c>
      <c r="E97" s="223" t="s">
        <v>1993</v>
      </c>
      <c r="F97" s="99" t="s">
        <v>2526</v>
      </c>
      <c r="G97" s="99"/>
      <c r="H97" s="99"/>
      <c r="I97" s="99"/>
      <c r="J97" s="99"/>
      <c r="K97" s="47"/>
      <c r="L97" s="47"/>
      <c r="M97" s="47"/>
      <c r="N97" s="47"/>
      <c r="O97" s="47">
        <v>80</v>
      </c>
      <c r="P97" s="47"/>
      <c r="Q97" s="47"/>
      <c r="R97" s="47"/>
      <c r="S97" s="47"/>
      <c r="T97" s="47"/>
      <c r="U97" s="47"/>
      <c r="V97" s="47"/>
      <c r="W97" s="47"/>
    </row>
    <row r="98" spans="1:23">
      <c r="A98" s="223">
        <v>95</v>
      </c>
      <c r="B98" s="223" t="s">
        <v>2606</v>
      </c>
      <c r="C98" s="99" t="s">
        <v>2196</v>
      </c>
      <c r="D98" s="223">
        <f>K98+L98+M98+N98+O98+P98+Q98+R98+S98+T98+U98+V98+W98</f>
        <v>80</v>
      </c>
      <c r="E98" s="223" t="s">
        <v>1993</v>
      </c>
      <c r="F98" s="99" t="s">
        <v>2526</v>
      </c>
      <c r="G98" s="99"/>
      <c r="H98" s="99"/>
      <c r="I98" s="99"/>
      <c r="J98" s="99"/>
      <c r="K98" s="47"/>
      <c r="L98" s="47"/>
      <c r="M98" s="47"/>
      <c r="N98" s="47"/>
      <c r="O98" s="47">
        <v>80</v>
      </c>
      <c r="P98" s="47"/>
      <c r="Q98" s="47"/>
      <c r="R98" s="47"/>
      <c r="S98" s="47"/>
      <c r="T98" s="47"/>
      <c r="U98" s="47"/>
      <c r="V98" s="47"/>
      <c r="W98" s="47"/>
    </row>
    <row r="99" spans="1:23">
      <c r="A99" s="223">
        <v>96</v>
      </c>
      <c r="B99" s="223" t="s">
        <v>2607</v>
      </c>
      <c r="C99" s="99" t="s">
        <v>2200</v>
      </c>
      <c r="D99" s="223">
        <f>K99+L99+M99+N99+O99+P99+Q99+R99+S99+T99+U99+V99+W99</f>
        <v>32</v>
      </c>
      <c r="E99" s="223" t="s">
        <v>1993</v>
      </c>
      <c r="F99" s="99" t="s">
        <v>2526</v>
      </c>
      <c r="G99" s="99"/>
      <c r="H99" s="99"/>
      <c r="I99" s="99"/>
      <c r="J99" s="99"/>
      <c r="K99" s="47"/>
      <c r="L99" s="47"/>
      <c r="M99" s="47"/>
      <c r="N99" s="47"/>
      <c r="O99" s="47">
        <v>4</v>
      </c>
      <c r="P99" s="47"/>
      <c r="Q99" s="47"/>
      <c r="R99" s="47"/>
      <c r="S99" s="47"/>
      <c r="T99" s="47">
        <v>28</v>
      </c>
      <c r="U99" s="47"/>
      <c r="V99" s="47"/>
      <c r="W99" s="47"/>
    </row>
    <row r="100" spans="1:23">
      <c r="A100" s="223">
        <v>97</v>
      </c>
      <c r="B100" s="223" t="s">
        <v>2608</v>
      </c>
      <c r="C100" s="99" t="s">
        <v>2196</v>
      </c>
      <c r="D100" s="223">
        <f>K100+L100+M100+N100+O100+P100+Q100+R100+S100+T100+U100+V100+W100</f>
        <v>8</v>
      </c>
      <c r="E100" s="223" t="s">
        <v>1993</v>
      </c>
      <c r="F100" s="99" t="s">
        <v>2526</v>
      </c>
      <c r="G100" s="99"/>
      <c r="H100" s="99"/>
      <c r="I100" s="99"/>
      <c r="J100" s="99"/>
      <c r="K100" s="47"/>
      <c r="L100" s="47"/>
      <c r="M100" s="47"/>
      <c r="N100" s="47"/>
      <c r="O100" s="47"/>
      <c r="P100" s="47"/>
      <c r="Q100" s="47"/>
      <c r="R100" s="47"/>
      <c r="S100" s="47"/>
      <c r="T100" s="47">
        <v>8</v>
      </c>
      <c r="U100" s="47"/>
      <c r="V100" s="47"/>
      <c r="W100" s="47"/>
    </row>
    <row r="101" spans="1:23">
      <c r="A101" s="223">
        <v>98</v>
      </c>
      <c r="B101" s="223" t="s">
        <v>2609</v>
      </c>
      <c r="C101" s="99" t="s">
        <v>2196</v>
      </c>
      <c r="D101" s="223">
        <f>K101+L101+M101+N101+O101+P101+Q101+R101+S101+T101+U101+V101+W101</f>
        <v>8</v>
      </c>
      <c r="E101" s="223" t="s">
        <v>1993</v>
      </c>
      <c r="F101" s="99" t="s">
        <v>2526</v>
      </c>
      <c r="G101" s="99"/>
      <c r="H101" s="99"/>
      <c r="I101" s="99"/>
      <c r="J101" s="99"/>
      <c r="K101" s="47"/>
      <c r="L101" s="47"/>
      <c r="M101" s="47"/>
      <c r="N101" s="47"/>
      <c r="O101" s="47"/>
      <c r="P101" s="47"/>
      <c r="Q101" s="47"/>
      <c r="R101" s="47"/>
      <c r="S101" s="47"/>
      <c r="T101" s="47">
        <v>8</v>
      </c>
      <c r="U101" s="47"/>
      <c r="V101" s="47"/>
      <c r="W101" s="47"/>
    </row>
    <row r="102" spans="1:23">
      <c r="A102" s="223">
        <v>99</v>
      </c>
      <c r="B102" s="223" t="s">
        <v>2610</v>
      </c>
      <c r="C102" s="99" t="s">
        <v>2196</v>
      </c>
      <c r="D102" s="223">
        <f>K102+L102+M102+N102+O102+P102+Q102+R102+S102+T102+U102+V102+W102</f>
        <v>40</v>
      </c>
      <c r="E102" s="223" t="s">
        <v>1993</v>
      </c>
      <c r="F102" s="99" t="s">
        <v>2526</v>
      </c>
      <c r="G102" s="99"/>
      <c r="H102" s="99"/>
      <c r="I102" s="99"/>
      <c r="J102" s="99"/>
      <c r="K102" s="47"/>
      <c r="L102" s="47"/>
      <c r="M102" s="47"/>
      <c r="N102" s="47"/>
      <c r="O102" s="47"/>
      <c r="P102" s="47"/>
      <c r="Q102" s="47">
        <v>40</v>
      </c>
      <c r="R102" s="47"/>
      <c r="S102" s="47"/>
      <c r="T102" s="47"/>
      <c r="U102" s="47"/>
      <c r="V102" s="47"/>
      <c r="W102" s="47"/>
    </row>
    <row r="103" spans="1:23">
      <c r="A103" s="223">
        <v>100</v>
      </c>
      <c r="B103" s="223" t="s">
        <v>2611</v>
      </c>
      <c r="C103" s="99" t="s">
        <v>2196</v>
      </c>
      <c r="D103" s="223">
        <f>K103+L103+M103+N103+O103+P103+Q103+R103+S103+T103+U103+V103+W103</f>
        <v>8</v>
      </c>
      <c r="E103" s="223" t="s">
        <v>1993</v>
      </c>
      <c r="F103" s="99" t="s">
        <v>2526</v>
      </c>
      <c r="G103" s="99"/>
      <c r="H103" s="99"/>
      <c r="I103" s="99"/>
      <c r="J103" s="99"/>
      <c r="K103" s="47"/>
      <c r="L103" s="47"/>
      <c r="M103" s="47"/>
      <c r="N103" s="47"/>
      <c r="O103" s="47"/>
      <c r="P103" s="47"/>
      <c r="Q103" s="47">
        <v>8</v>
      </c>
      <c r="R103" s="47"/>
      <c r="S103" s="47"/>
      <c r="T103" s="47"/>
      <c r="U103" s="47"/>
      <c r="V103" s="47"/>
      <c r="W103" s="47"/>
    </row>
    <row r="104" spans="1:23">
      <c r="A104" s="223">
        <v>101</v>
      </c>
      <c r="B104" s="223" t="s">
        <v>2612</v>
      </c>
      <c r="C104" s="99" t="s">
        <v>2196</v>
      </c>
      <c r="D104" s="223">
        <f>K104+L104+M104+N104+O104+P104+Q104+R104+S104+T104+U104+V104+W104</f>
        <v>8</v>
      </c>
      <c r="E104" s="223" t="s">
        <v>1993</v>
      </c>
      <c r="F104" s="99" t="s">
        <v>2526</v>
      </c>
      <c r="G104" s="99"/>
      <c r="H104" s="99"/>
      <c r="I104" s="99"/>
      <c r="J104" s="99"/>
      <c r="K104" s="47"/>
      <c r="L104" s="47"/>
      <c r="M104" s="47"/>
      <c r="N104" s="47"/>
      <c r="O104" s="47"/>
      <c r="P104" s="47"/>
      <c r="Q104" s="47">
        <v>8</v>
      </c>
      <c r="R104" s="47"/>
      <c r="S104" s="47"/>
      <c r="T104" s="47"/>
      <c r="U104" s="47"/>
      <c r="V104" s="47"/>
      <c r="W104" s="47"/>
    </row>
    <row r="105" spans="1:23">
      <c r="A105" s="223">
        <v>102</v>
      </c>
      <c r="B105" s="223" t="s">
        <v>2613</v>
      </c>
      <c r="C105" s="99" t="s">
        <v>2196</v>
      </c>
      <c r="D105" s="223">
        <f>K105+L105+M105+N105+O105+P105+Q105+R105+S105+T105+U105+V105+W105</f>
        <v>8</v>
      </c>
      <c r="E105" s="223" t="s">
        <v>1993</v>
      </c>
      <c r="F105" s="99" t="s">
        <v>2526</v>
      </c>
      <c r="G105" s="99"/>
      <c r="H105" s="99"/>
      <c r="I105" s="99"/>
      <c r="J105" s="99"/>
      <c r="K105" s="47"/>
      <c r="L105" s="47"/>
      <c r="M105" s="47"/>
      <c r="N105" s="47"/>
      <c r="O105" s="47"/>
      <c r="P105" s="47"/>
      <c r="Q105" s="47">
        <v>8</v>
      </c>
      <c r="R105" s="47"/>
      <c r="S105" s="47"/>
      <c r="T105" s="47"/>
      <c r="U105" s="47"/>
      <c r="V105" s="47"/>
      <c r="W105" s="47"/>
    </row>
    <row r="106" spans="1:23">
      <c r="A106" s="223">
        <v>103</v>
      </c>
      <c r="B106" s="223" t="s">
        <v>2614</v>
      </c>
      <c r="C106" s="99" t="s">
        <v>2196</v>
      </c>
      <c r="D106" s="223">
        <f>K106+L106+M106+N106+O106+P106+Q106+R106+S106+T106+U106+V106+W106</f>
        <v>8</v>
      </c>
      <c r="E106" s="223" t="s">
        <v>1993</v>
      </c>
      <c r="F106" s="99" t="s">
        <v>2526</v>
      </c>
      <c r="G106" s="99"/>
      <c r="H106" s="99"/>
      <c r="I106" s="99"/>
      <c r="J106" s="99"/>
      <c r="K106" s="47"/>
      <c r="L106" s="47"/>
      <c r="M106" s="47"/>
      <c r="N106" s="47"/>
      <c r="O106" s="47"/>
      <c r="P106" s="47"/>
      <c r="Q106" s="47">
        <v>8</v>
      </c>
      <c r="R106" s="47"/>
      <c r="S106" s="47"/>
      <c r="T106" s="47"/>
      <c r="U106" s="47"/>
      <c r="V106" s="47"/>
      <c r="W106" s="47"/>
    </row>
    <row r="107" spans="1:23">
      <c r="A107" s="223">
        <v>104</v>
      </c>
      <c r="B107" s="223" t="s">
        <v>2615</v>
      </c>
      <c r="C107" s="99" t="s">
        <v>2196</v>
      </c>
      <c r="D107" s="223">
        <f>K107+L107+M107+N107+O107+P107+Q107+R107+S107+T107+U107+V107+W107</f>
        <v>2</v>
      </c>
      <c r="E107" s="223" t="s">
        <v>1993</v>
      </c>
      <c r="F107" s="99" t="s">
        <v>2526</v>
      </c>
      <c r="G107" s="99"/>
      <c r="H107" s="99"/>
      <c r="I107" s="99"/>
      <c r="J107" s="99"/>
      <c r="K107" s="47"/>
      <c r="L107" s="47"/>
      <c r="M107" s="47"/>
      <c r="N107" s="47"/>
      <c r="O107" s="47"/>
      <c r="P107" s="47"/>
      <c r="Q107" s="47">
        <v>2</v>
      </c>
      <c r="R107" s="47"/>
      <c r="S107" s="47"/>
      <c r="T107" s="47"/>
      <c r="U107" s="47"/>
      <c r="V107" s="47"/>
      <c r="W107" s="47"/>
    </row>
    <row r="108" spans="1:23">
      <c r="A108" s="223">
        <v>105</v>
      </c>
      <c r="B108" s="223" t="s">
        <v>2616</v>
      </c>
      <c r="C108" s="99" t="s">
        <v>2196</v>
      </c>
      <c r="D108" s="223">
        <f>K108+L108+M108+N108+O108+P108+Q108+R108+S108+T108+U108+V108+W108</f>
        <v>1</v>
      </c>
      <c r="E108" s="223" t="s">
        <v>1993</v>
      </c>
      <c r="F108" s="99" t="s">
        <v>2526</v>
      </c>
      <c r="G108" s="99"/>
      <c r="H108" s="99"/>
      <c r="I108" s="99"/>
      <c r="J108" s="99"/>
      <c r="K108" s="47"/>
      <c r="L108" s="47"/>
      <c r="M108" s="47"/>
      <c r="N108" s="47"/>
      <c r="O108" s="47"/>
      <c r="P108" s="47"/>
      <c r="Q108" s="47">
        <v>1</v>
      </c>
      <c r="R108" s="47"/>
      <c r="S108" s="47"/>
      <c r="T108" s="47"/>
      <c r="U108" s="47"/>
      <c r="V108" s="47"/>
      <c r="W108" s="47"/>
    </row>
    <row r="109" spans="1:23">
      <c r="A109" s="223">
        <v>106</v>
      </c>
      <c r="B109" s="223" t="s">
        <v>2617</v>
      </c>
      <c r="C109" s="99" t="s">
        <v>2196</v>
      </c>
      <c r="D109" s="223">
        <f>K109+L109+M109+N109+O109+P109+Q109+R109+S109+T109+U109+V109+W109</f>
        <v>1</v>
      </c>
      <c r="E109" s="223" t="s">
        <v>1993</v>
      </c>
      <c r="F109" s="99" t="s">
        <v>2526</v>
      </c>
      <c r="G109" s="99"/>
      <c r="H109" s="99"/>
      <c r="I109" s="99"/>
      <c r="J109" s="99"/>
      <c r="K109" s="47"/>
      <c r="L109" s="47"/>
      <c r="M109" s="47"/>
      <c r="N109" s="47"/>
      <c r="O109" s="47"/>
      <c r="P109" s="47"/>
      <c r="Q109" s="47">
        <v>1</v>
      </c>
      <c r="R109" s="47"/>
      <c r="S109" s="47"/>
      <c r="T109" s="47"/>
      <c r="U109" s="47"/>
      <c r="V109" s="47"/>
      <c r="W109" s="47"/>
    </row>
    <row r="110" spans="1:23">
      <c r="A110" s="223">
        <v>107</v>
      </c>
      <c r="B110" s="223" t="s">
        <v>2618</v>
      </c>
      <c r="C110" s="99" t="s">
        <v>2196</v>
      </c>
      <c r="D110" s="223">
        <f>K110+L110+M110+N110+O110+P110+Q110+R110+S110+T110+U110+V110+W110</f>
        <v>1</v>
      </c>
      <c r="E110" s="223" t="s">
        <v>1993</v>
      </c>
      <c r="F110" s="99" t="s">
        <v>2526</v>
      </c>
      <c r="G110" s="99"/>
      <c r="H110" s="99"/>
      <c r="I110" s="99"/>
      <c r="J110" s="99"/>
      <c r="K110" s="47"/>
      <c r="L110" s="47"/>
      <c r="M110" s="47"/>
      <c r="N110" s="47"/>
      <c r="O110" s="47"/>
      <c r="P110" s="47"/>
      <c r="Q110" s="47">
        <v>1</v>
      </c>
      <c r="R110" s="47"/>
      <c r="S110" s="47"/>
      <c r="T110" s="47"/>
      <c r="U110" s="47"/>
      <c r="V110" s="47"/>
      <c r="W110" s="47"/>
    </row>
    <row r="111" spans="1:23">
      <c r="A111" s="223">
        <v>108</v>
      </c>
      <c r="B111" s="223" t="s">
        <v>2619</v>
      </c>
      <c r="C111" s="99" t="s">
        <v>2196</v>
      </c>
      <c r="D111" s="223">
        <f>K111+L111+M111+N111+O111+P111+Q111+R111+S111+T111+U111+V111+W111</f>
        <v>1</v>
      </c>
      <c r="E111" s="223" t="s">
        <v>1993</v>
      </c>
      <c r="F111" s="99" t="s">
        <v>2526</v>
      </c>
      <c r="G111" s="99"/>
      <c r="H111" s="99"/>
      <c r="I111" s="99"/>
      <c r="J111" s="99"/>
      <c r="K111" s="47"/>
      <c r="L111" s="47"/>
      <c r="M111" s="47"/>
      <c r="N111" s="47"/>
      <c r="O111" s="47"/>
      <c r="P111" s="47"/>
      <c r="Q111" s="47">
        <v>1</v>
      </c>
      <c r="R111" s="47"/>
      <c r="S111" s="47"/>
      <c r="T111" s="47"/>
      <c r="U111" s="47"/>
      <c r="V111" s="47"/>
      <c r="W111" s="47"/>
    </row>
    <row r="112" spans="1:23">
      <c r="A112" s="223">
        <v>109</v>
      </c>
      <c r="B112" s="223" t="s">
        <v>2620</v>
      </c>
      <c r="C112" s="99" t="s">
        <v>2196</v>
      </c>
      <c r="D112" s="223">
        <f>K112+L112+M112+N112+O112+P112+Q112+R112+S112+T112+U112+V112+W112</f>
        <v>20</v>
      </c>
      <c r="E112" s="223" t="s">
        <v>1993</v>
      </c>
      <c r="F112" s="99" t="s">
        <v>2526</v>
      </c>
      <c r="G112" s="99"/>
      <c r="H112" s="99"/>
      <c r="I112" s="99"/>
      <c r="J112" s="99"/>
      <c r="K112" s="47"/>
      <c r="L112" s="47"/>
      <c r="M112" s="47"/>
      <c r="N112" s="47"/>
      <c r="O112" s="47"/>
      <c r="P112" s="47"/>
      <c r="Q112" s="47"/>
      <c r="R112" s="47"/>
      <c r="S112" s="47"/>
      <c r="T112" s="47"/>
      <c r="U112" s="47"/>
      <c r="V112" s="47">
        <v>20</v>
      </c>
      <c r="W112" s="47"/>
    </row>
    <row r="113" spans="1:23">
      <c r="A113" s="223">
        <v>110</v>
      </c>
      <c r="B113" s="223" t="s">
        <v>2621</v>
      </c>
      <c r="C113" s="99" t="s">
        <v>2196</v>
      </c>
      <c r="D113" s="223">
        <f>K113+L113+M113+N113+O113+P113+Q113+R113+S113+T113+U113+V113+W113</f>
        <v>5</v>
      </c>
      <c r="E113" s="223" t="s">
        <v>1993</v>
      </c>
      <c r="F113" s="99" t="s">
        <v>2526</v>
      </c>
      <c r="G113" s="99"/>
      <c r="H113" s="99"/>
      <c r="I113" s="99"/>
      <c r="J113" s="99"/>
      <c r="K113" s="47"/>
      <c r="L113" s="47"/>
      <c r="M113" s="47"/>
      <c r="N113" s="47"/>
      <c r="O113" s="47"/>
      <c r="P113" s="47"/>
      <c r="Q113" s="47"/>
      <c r="R113" s="47"/>
      <c r="S113" s="47"/>
      <c r="T113" s="47"/>
      <c r="U113" s="47"/>
      <c r="V113" s="47">
        <v>5</v>
      </c>
      <c r="W113" s="47"/>
    </row>
    <row r="114" spans="1:23" ht="30">
      <c r="A114" s="223">
        <v>111</v>
      </c>
      <c r="B114" s="223" t="s">
        <v>2622</v>
      </c>
      <c r="C114" s="223" t="s">
        <v>2198</v>
      </c>
      <c r="D114" s="223">
        <f>K114+L114+M114+N114+O114+P114+Q114+R114+S114+T114+U114+V114+W114</f>
        <v>4</v>
      </c>
      <c r="E114" s="223" t="s">
        <v>1993</v>
      </c>
      <c r="F114" s="99" t="s">
        <v>2526</v>
      </c>
      <c r="G114" s="99"/>
      <c r="H114" s="99"/>
      <c r="I114" s="99"/>
      <c r="J114" s="99"/>
      <c r="K114" s="47"/>
      <c r="L114" s="47">
        <v>4</v>
      </c>
      <c r="M114" s="47"/>
      <c r="N114" s="47"/>
      <c r="O114" s="47"/>
      <c r="P114" s="47"/>
      <c r="Q114" s="47"/>
      <c r="R114" s="47"/>
      <c r="S114" s="47"/>
      <c r="T114" s="47"/>
      <c r="U114" s="47"/>
      <c r="V114" s="47"/>
      <c r="W114" s="47"/>
    </row>
    <row r="115" spans="1:23">
      <c r="A115" s="223">
        <v>112</v>
      </c>
      <c r="B115" s="223" t="s">
        <v>2623</v>
      </c>
      <c r="C115" s="223" t="s">
        <v>2200</v>
      </c>
      <c r="D115" s="223">
        <f>K115+L115+M115+N115+O115+P115+Q115+R115+S115+T115+U115+V115+W115</f>
        <v>34</v>
      </c>
      <c r="E115" s="223" t="s">
        <v>2195</v>
      </c>
      <c r="F115" s="99" t="s">
        <v>2526</v>
      </c>
      <c r="G115" s="99"/>
      <c r="H115" s="99"/>
      <c r="I115" s="99"/>
      <c r="J115" s="99"/>
      <c r="K115" s="47"/>
      <c r="L115" s="47">
        <v>12</v>
      </c>
      <c r="M115" s="47"/>
      <c r="N115" s="47"/>
      <c r="O115" s="47"/>
      <c r="P115" s="47"/>
      <c r="Q115" s="47">
        <v>4</v>
      </c>
      <c r="R115" s="47">
        <v>4</v>
      </c>
      <c r="S115" s="47">
        <v>4</v>
      </c>
      <c r="T115" s="47">
        <v>10</v>
      </c>
      <c r="U115" s="47"/>
      <c r="V115" s="47"/>
      <c r="W115" s="47"/>
    </row>
    <row r="116" spans="1:23">
      <c r="A116" s="223">
        <v>113</v>
      </c>
      <c r="B116" s="223" t="s">
        <v>2624</v>
      </c>
      <c r="C116" s="223" t="s">
        <v>2200</v>
      </c>
      <c r="D116" s="223">
        <f>K116+L116+M116+N116+O116+P116+Q116+R116+S116+T116+U116+V116+W116</f>
        <v>13</v>
      </c>
      <c r="E116" s="223" t="s">
        <v>2195</v>
      </c>
      <c r="F116" s="99" t="s">
        <v>2526</v>
      </c>
      <c r="G116" s="99"/>
      <c r="H116" s="99"/>
      <c r="I116" s="99"/>
      <c r="J116" s="99"/>
      <c r="K116" s="47"/>
      <c r="L116" s="47">
        <v>6</v>
      </c>
      <c r="M116" s="47"/>
      <c r="N116" s="47"/>
      <c r="O116" s="47"/>
      <c r="P116" s="47"/>
      <c r="Q116" s="47">
        <v>2</v>
      </c>
      <c r="R116" s="47">
        <v>1</v>
      </c>
      <c r="S116" s="47">
        <v>1</v>
      </c>
      <c r="T116" s="47">
        <v>3</v>
      </c>
      <c r="U116" s="47"/>
      <c r="V116" s="47"/>
      <c r="W116" s="47"/>
    </row>
    <row r="117" spans="1:23" ht="30">
      <c r="A117" s="223">
        <v>114</v>
      </c>
      <c r="B117" s="223" t="s">
        <v>2625</v>
      </c>
      <c r="C117" s="223" t="s">
        <v>2200</v>
      </c>
      <c r="D117" s="223">
        <f>K117+L117+M117+N117+O117+P117+Q117+R117+S117+T117+U117+V117+W117</f>
        <v>14</v>
      </c>
      <c r="E117" s="223" t="s">
        <v>1993</v>
      </c>
      <c r="F117" s="99" t="s">
        <v>2526</v>
      </c>
      <c r="G117" s="99"/>
      <c r="H117" s="99"/>
      <c r="I117" s="99"/>
      <c r="J117" s="99"/>
      <c r="K117" s="47"/>
      <c r="L117" s="47">
        <v>6</v>
      </c>
      <c r="M117" s="47"/>
      <c r="N117" s="47"/>
      <c r="O117" s="47"/>
      <c r="P117" s="47"/>
      <c r="Q117" s="47">
        <v>2</v>
      </c>
      <c r="R117" s="47">
        <v>2</v>
      </c>
      <c r="S117" s="47">
        <v>2</v>
      </c>
      <c r="T117" s="47">
        <v>2</v>
      </c>
      <c r="U117" s="47"/>
      <c r="V117" s="47"/>
      <c r="W117" s="47"/>
    </row>
    <row r="118" spans="1:23">
      <c r="A118" s="223">
        <v>115</v>
      </c>
      <c r="B118" s="223" t="s">
        <v>2626</v>
      </c>
      <c r="C118" s="223" t="s">
        <v>2200</v>
      </c>
      <c r="D118" s="223">
        <f>K118+L118+M118+N118+O118+P118+Q118+R118+S118+T118+U118+V118+W118</f>
        <v>20</v>
      </c>
      <c r="E118" s="223" t="s">
        <v>2195</v>
      </c>
      <c r="F118" s="99" t="s">
        <v>2526</v>
      </c>
      <c r="G118" s="99"/>
      <c r="H118" s="99"/>
      <c r="I118" s="99"/>
      <c r="J118" s="99"/>
      <c r="K118" s="47"/>
      <c r="L118" s="47">
        <v>8</v>
      </c>
      <c r="M118" s="47"/>
      <c r="N118" s="47"/>
      <c r="O118" s="47">
        <v>12</v>
      </c>
      <c r="P118" s="47"/>
      <c r="Q118" s="47"/>
      <c r="R118" s="47"/>
      <c r="S118" s="47"/>
      <c r="T118" s="47"/>
      <c r="U118" s="47"/>
      <c r="V118" s="47"/>
      <c r="W118" s="47"/>
    </row>
    <row r="119" spans="1:23">
      <c r="A119" s="223">
        <v>116</v>
      </c>
      <c r="B119" s="223" t="s">
        <v>2627</v>
      </c>
      <c r="C119" s="223" t="s">
        <v>2200</v>
      </c>
      <c r="D119" s="223">
        <f>K119+L119+M119+N119+O119+P119+Q119+R119+S119+T119+U119+V119+W119</f>
        <v>16</v>
      </c>
      <c r="E119" s="223" t="s">
        <v>2195</v>
      </c>
      <c r="F119" s="99" t="s">
        <v>2526</v>
      </c>
      <c r="G119" s="99"/>
      <c r="H119" s="99"/>
      <c r="I119" s="99"/>
      <c r="J119" s="99"/>
      <c r="K119" s="47"/>
      <c r="L119" s="47">
        <v>4</v>
      </c>
      <c r="M119" s="47"/>
      <c r="N119" s="47"/>
      <c r="O119" s="47">
        <v>12</v>
      </c>
      <c r="P119" s="47"/>
      <c r="Q119" s="47"/>
      <c r="R119" s="47"/>
      <c r="S119" s="47"/>
      <c r="T119" s="47"/>
      <c r="U119" s="47"/>
      <c r="V119" s="47"/>
      <c r="W119" s="47"/>
    </row>
    <row r="120" spans="1:23">
      <c r="A120" s="223">
        <v>117</v>
      </c>
      <c r="B120" s="223" t="s">
        <v>2628</v>
      </c>
      <c r="C120" s="223" t="s">
        <v>2629</v>
      </c>
      <c r="D120" s="223">
        <f>K120+L120+M120+N120+O120+P120+Q120+R120+S120+T120+U120+V120+W120</f>
        <v>10</v>
      </c>
      <c r="E120" s="223" t="s">
        <v>1993</v>
      </c>
      <c r="F120" s="99" t="s">
        <v>2526</v>
      </c>
      <c r="G120" s="99"/>
      <c r="H120" s="99"/>
      <c r="I120" s="99"/>
      <c r="J120" s="99"/>
      <c r="K120" s="47"/>
      <c r="L120" s="47">
        <v>10</v>
      </c>
      <c r="M120" s="47"/>
      <c r="N120" s="47"/>
      <c r="O120" s="47"/>
      <c r="P120" s="47"/>
      <c r="Q120" s="47"/>
      <c r="R120" s="47"/>
      <c r="S120" s="47"/>
      <c r="T120" s="47"/>
      <c r="U120" s="47"/>
      <c r="V120" s="47"/>
      <c r="W120" s="47"/>
    </row>
    <row r="121" spans="1:23">
      <c r="A121" s="223">
        <v>118</v>
      </c>
      <c r="B121" s="223" t="s">
        <v>2630</v>
      </c>
      <c r="C121" s="223" t="s">
        <v>2200</v>
      </c>
      <c r="D121" s="223">
        <f>K121+L121+M121+N121+O121+P121+Q121+R121+S121+T121+U121+V121+W121</f>
        <v>27</v>
      </c>
      <c r="E121" s="223" t="s">
        <v>847</v>
      </c>
      <c r="F121" s="99" t="s">
        <v>2526</v>
      </c>
      <c r="G121" s="223"/>
      <c r="H121" s="223"/>
      <c r="I121" s="223"/>
      <c r="J121" s="223"/>
      <c r="K121" s="47"/>
      <c r="L121" s="47"/>
      <c r="M121" s="47"/>
      <c r="N121" s="47"/>
      <c r="O121" s="47">
        <v>13</v>
      </c>
      <c r="P121" s="47"/>
      <c r="Q121" s="47"/>
      <c r="R121" s="47"/>
      <c r="S121" s="47">
        <v>4</v>
      </c>
      <c r="T121" s="47">
        <v>10</v>
      </c>
      <c r="U121" s="47"/>
      <c r="V121" s="47"/>
      <c r="W121" s="47"/>
    </row>
    <row r="122" spans="1:23">
      <c r="A122" s="223">
        <v>119</v>
      </c>
      <c r="B122" s="223" t="s">
        <v>2631</v>
      </c>
      <c r="C122" s="223" t="s">
        <v>2200</v>
      </c>
      <c r="D122" s="223">
        <f>K122+L122+M122+N122+O122+P122+Q122+R122+S122+T122+U122+V122+W122</f>
        <v>9</v>
      </c>
      <c r="E122" s="223" t="s">
        <v>1993</v>
      </c>
      <c r="F122" s="99" t="s">
        <v>2526</v>
      </c>
      <c r="G122" s="223"/>
      <c r="H122" s="223"/>
      <c r="I122" s="223"/>
      <c r="J122" s="223"/>
      <c r="K122" s="47"/>
      <c r="L122" s="47"/>
      <c r="M122" s="47"/>
      <c r="N122" s="47"/>
      <c r="O122" s="47">
        <v>5</v>
      </c>
      <c r="P122" s="47"/>
      <c r="Q122" s="47"/>
      <c r="R122" s="47"/>
      <c r="S122" s="47">
        <v>1</v>
      </c>
      <c r="T122" s="47">
        <v>3</v>
      </c>
      <c r="U122" s="47"/>
      <c r="V122" s="47"/>
      <c r="W122" s="47"/>
    </row>
    <row r="123" spans="1:23" ht="30">
      <c r="A123" s="223">
        <v>120</v>
      </c>
      <c r="B123" s="223" t="s">
        <v>2632</v>
      </c>
      <c r="C123" s="223" t="s">
        <v>2200</v>
      </c>
      <c r="D123" s="223">
        <f>K123+L123+M123+N123+O123+P123+Q123+R123+S123+T123+U123+V123+W123</f>
        <v>6</v>
      </c>
      <c r="E123" s="223" t="s">
        <v>1993</v>
      </c>
      <c r="F123" s="99" t="s">
        <v>2526</v>
      </c>
      <c r="G123" s="223"/>
      <c r="H123" s="223"/>
      <c r="I123" s="223"/>
      <c r="J123" s="223"/>
      <c r="K123" s="47"/>
      <c r="L123" s="47"/>
      <c r="M123" s="47"/>
      <c r="N123" s="47"/>
      <c r="O123" s="47">
        <v>2</v>
      </c>
      <c r="P123" s="47"/>
      <c r="Q123" s="47"/>
      <c r="R123" s="47"/>
      <c r="S123" s="47">
        <v>2</v>
      </c>
      <c r="T123" s="47">
        <v>2</v>
      </c>
      <c r="U123" s="47"/>
      <c r="V123" s="47"/>
      <c r="W123" s="47"/>
    </row>
    <row r="124" spans="1:23">
      <c r="A124" s="223">
        <v>121</v>
      </c>
      <c r="B124" s="223" t="s">
        <v>2633</v>
      </c>
      <c r="C124" s="223" t="s">
        <v>2200</v>
      </c>
      <c r="D124" s="223">
        <f>K124+L124+M124+N124+O124+P124+Q124+R124+S124+T124+U124+V124+W124</f>
        <v>1</v>
      </c>
      <c r="E124" s="223" t="s">
        <v>1993</v>
      </c>
      <c r="F124" s="99" t="s">
        <v>2526</v>
      </c>
      <c r="G124" s="223"/>
      <c r="H124" s="223"/>
      <c r="I124" s="223"/>
      <c r="J124" s="223"/>
      <c r="K124" s="47"/>
      <c r="L124" s="47"/>
      <c r="M124" s="47"/>
      <c r="N124" s="47"/>
      <c r="O124" s="47">
        <v>1</v>
      </c>
      <c r="P124" s="47"/>
      <c r="Q124" s="47"/>
      <c r="R124" s="47"/>
      <c r="S124" s="47"/>
      <c r="T124" s="47"/>
      <c r="U124" s="47"/>
      <c r="V124" s="47"/>
      <c r="W124" s="47"/>
    </row>
    <row r="125" spans="1:23">
      <c r="A125" s="223">
        <v>122</v>
      </c>
      <c r="B125" s="223" t="s">
        <v>2634</v>
      </c>
      <c r="C125" s="223" t="s">
        <v>2635</v>
      </c>
      <c r="D125" s="223">
        <f>K125+L125+M125+N125+O125+P125+Q125+R125+S125+T125+U125+V125+W125</f>
        <v>1</v>
      </c>
      <c r="E125" s="223" t="s">
        <v>1993</v>
      </c>
      <c r="F125" s="99" t="s">
        <v>2526</v>
      </c>
      <c r="G125" s="223"/>
      <c r="H125" s="223"/>
      <c r="I125" s="223"/>
      <c r="J125" s="223"/>
      <c r="K125" s="47"/>
      <c r="L125" s="47"/>
      <c r="M125" s="47"/>
      <c r="N125" s="47"/>
      <c r="O125" s="47">
        <v>1</v>
      </c>
      <c r="P125" s="47"/>
      <c r="Q125" s="47"/>
      <c r="R125" s="47"/>
      <c r="S125" s="47"/>
      <c r="T125" s="47"/>
      <c r="U125" s="47"/>
      <c r="V125" s="47"/>
      <c r="W125" s="47"/>
    </row>
    <row r="126" spans="1:23">
      <c r="A126" s="223">
        <v>123</v>
      </c>
      <c r="B126" s="198" t="s">
        <v>2636</v>
      </c>
      <c r="C126" s="223" t="s">
        <v>2200</v>
      </c>
      <c r="D126" s="223">
        <f>K126+L126+M126+N126+O126+P126+Q126+R126+S126+T126+U126+V126+W126</f>
        <v>3</v>
      </c>
      <c r="E126" s="198" t="s">
        <v>1993</v>
      </c>
      <c r="F126" s="99" t="s">
        <v>2526</v>
      </c>
      <c r="G126" s="198"/>
      <c r="H126" s="198"/>
      <c r="I126" s="198"/>
      <c r="J126" s="198"/>
      <c r="K126" s="47"/>
      <c r="L126" s="47"/>
      <c r="M126" s="47"/>
      <c r="N126" s="47"/>
      <c r="O126" s="47"/>
      <c r="P126" s="47"/>
      <c r="Q126" s="47">
        <v>3</v>
      </c>
      <c r="R126" s="47"/>
      <c r="S126" s="47"/>
      <c r="T126" s="47"/>
      <c r="U126" s="47"/>
      <c r="V126" s="47"/>
      <c r="W126" s="47"/>
    </row>
    <row r="127" spans="1:23">
      <c r="A127" s="223">
        <v>124</v>
      </c>
      <c r="B127" s="198" t="s">
        <v>2637</v>
      </c>
      <c r="C127" s="198" t="s">
        <v>2638</v>
      </c>
      <c r="D127" s="223">
        <f>K127+L127+M127+N127+O127+P127+Q127+R127+S127+T127+U127+V127+W127</f>
        <v>10</v>
      </c>
      <c r="E127" s="198" t="s">
        <v>1993</v>
      </c>
      <c r="F127" s="99" t="s">
        <v>2526</v>
      </c>
      <c r="G127" s="198"/>
      <c r="H127" s="198"/>
      <c r="I127" s="198"/>
      <c r="J127" s="198"/>
      <c r="K127" s="47"/>
      <c r="L127" s="47"/>
      <c r="M127" s="47"/>
      <c r="N127" s="47"/>
      <c r="O127" s="47"/>
      <c r="P127" s="47"/>
      <c r="Q127" s="47"/>
      <c r="R127" s="47">
        <v>6</v>
      </c>
      <c r="S127" s="47">
        <v>4</v>
      </c>
      <c r="T127" s="47"/>
      <c r="U127" s="47"/>
      <c r="V127" s="47"/>
      <c r="W127" s="47"/>
    </row>
    <row r="128" spans="1:23">
      <c r="A128" s="223">
        <v>125</v>
      </c>
      <c r="B128" s="198" t="s">
        <v>2639</v>
      </c>
      <c r="C128" s="216" t="s">
        <v>2640</v>
      </c>
      <c r="D128" s="223">
        <f>K128+L128+M128+N128+O128+P128+Q128+R128+S128+T128+U128+V128+W128</f>
        <v>3</v>
      </c>
      <c r="E128" s="198" t="s">
        <v>1993</v>
      </c>
      <c r="F128" s="99" t="s">
        <v>2526</v>
      </c>
      <c r="G128" s="198"/>
      <c r="H128" s="198"/>
      <c r="I128" s="198"/>
      <c r="J128" s="198"/>
      <c r="K128" s="47"/>
      <c r="L128" s="47"/>
      <c r="M128" s="47"/>
      <c r="N128" s="47"/>
      <c r="O128" s="47"/>
      <c r="P128" s="47"/>
      <c r="Q128" s="47"/>
      <c r="R128" s="47">
        <v>3</v>
      </c>
      <c r="S128" s="47"/>
      <c r="T128" s="47"/>
      <c r="U128" s="47"/>
      <c r="V128" s="47"/>
      <c r="W128" s="47"/>
    </row>
    <row r="129" spans="1:23">
      <c r="A129" s="223">
        <v>126</v>
      </c>
      <c r="B129" s="198" t="s">
        <v>2641</v>
      </c>
      <c r="C129" s="99" t="s">
        <v>2197</v>
      </c>
      <c r="D129" s="223">
        <f>K129+L129+M129+N129+O129+P129+Q129+R129+S129+T129+U129+V129+W129</f>
        <v>2</v>
      </c>
      <c r="E129" s="198" t="s">
        <v>1993</v>
      </c>
      <c r="F129" s="99" t="s">
        <v>2526</v>
      </c>
      <c r="G129" s="198"/>
      <c r="H129" s="198"/>
      <c r="I129" s="198"/>
      <c r="J129" s="198"/>
      <c r="K129" s="47"/>
      <c r="L129" s="47"/>
      <c r="M129" s="47"/>
      <c r="N129" s="47"/>
      <c r="O129" s="47"/>
      <c r="P129" s="47"/>
      <c r="Q129" s="47"/>
      <c r="R129" s="47"/>
      <c r="S129" s="47">
        <v>2</v>
      </c>
      <c r="T129" s="47"/>
      <c r="U129" s="47"/>
      <c r="V129" s="47"/>
      <c r="W129" s="47"/>
    </row>
  </sheetData>
  <mergeCells count="13">
    <mergeCell ref="A3:J3"/>
    <mergeCell ref="G1:J1"/>
    <mergeCell ref="A1:A2"/>
    <mergeCell ref="B1:B2"/>
    <mergeCell ref="C1:C2"/>
    <mergeCell ref="D1:D2"/>
    <mergeCell ref="E1:E2"/>
    <mergeCell ref="F1:F2"/>
    <mergeCell ref="L1:N1"/>
    <mergeCell ref="O1:P1"/>
    <mergeCell ref="Q1:S1"/>
    <mergeCell ref="T1:U1"/>
    <mergeCell ref="V1:W1"/>
  </mergeCell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5423F-1EE5-497A-87F2-14BA69C9490E}">
  <sheetPr>
    <tabColor rgb="FF92D050"/>
  </sheetPr>
  <dimension ref="A1:J239"/>
  <sheetViews>
    <sheetView zoomScaleNormal="100" workbookViewId="0">
      <selection activeCell="P16" sqref="P16"/>
    </sheetView>
  </sheetViews>
  <sheetFormatPr defaultRowHeight="15"/>
  <cols>
    <col min="1" max="1" width="5.5703125" style="94" customWidth="1"/>
    <col min="2" max="2" width="61" style="82" customWidth="1"/>
    <col min="3" max="3" width="25.85546875" style="94" customWidth="1"/>
    <col min="4" max="4" width="11.42578125" style="212" customWidth="1"/>
    <col min="5" max="5" width="27.28515625" style="82" customWidth="1"/>
    <col min="6" max="10" width="9.140625" style="82"/>
  </cols>
  <sheetData>
    <row r="1" spans="1:10" ht="23.25" customHeight="1">
      <c r="A1" s="249" t="s">
        <v>3277</v>
      </c>
      <c r="B1" s="250" t="s">
        <v>272</v>
      </c>
      <c r="C1" s="250" t="s">
        <v>273</v>
      </c>
      <c r="D1" s="250" t="s">
        <v>2180</v>
      </c>
      <c r="E1" s="250" t="s">
        <v>2180</v>
      </c>
      <c r="F1" s="238" t="s">
        <v>2181</v>
      </c>
      <c r="G1" s="239"/>
      <c r="H1" s="239"/>
      <c r="I1" s="240"/>
      <c r="J1" s="80"/>
    </row>
    <row r="2" spans="1:10" s="152" customFormat="1" ht="37.5" customHeight="1">
      <c r="A2" s="249"/>
      <c r="B2" s="250"/>
      <c r="C2" s="250"/>
      <c r="D2" s="250"/>
      <c r="E2" s="250"/>
      <c r="F2" s="242" t="s">
        <v>3</v>
      </c>
      <c r="G2" s="242" t="s">
        <v>4</v>
      </c>
      <c r="H2" s="242" t="s">
        <v>5</v>
      </c>
      <c r="I2" s="242" t="s">
        <v>6</v>
      </c>
    </row>
    <row r="3" spans="1:10">
      <c r="A3" s="312" t="s">
        <v>895</v>
      </c>
      <c r="B3" s="313"/>
      <c r="C3" s="313"/>
      <c r="D3" s="313"/>
      <c r="E3" s="313"/>
      <c r="F3" s="313"/>
      <c r="G3" s="313"/>
      <c r="H3" s="313"/>
      <c r="I3" s="314"/>
    </row>
    <row r="4" spans="1:10">
      <c r="A4" s="198">
        <v>1</v>
      </c>
      <c r="B4" s="51" t="s">
        <v>896</v>
      </c>
      <c r="C4" s="315" t="s">
        <v>3278</v>
      </c>
      <c r="D4" s="198" t="s">
        <v>286</v>
      </c>
      <c r="E4" s="246">
        <v>70</v>
      </c>
      <c r="F4" s="198">
        <f>E4*0.4</f>
        <v>28</v>
      </c>
      <c r="G4" s="198">
        <f>E4*0.2</f>
        <v>14</v>
      </c>
      <c r="H4" s="198">
        <f>E4*0.2</f>
        <v>14</v>
      </c>
      <c r="I4" s="198">
        <f>E4*0.2</f>
        <v>14</v>
      </c>
    </row>
    <row r="5" spans="1:10">
      <c r="A5" s="198">
        <v>2</v>
      </c>
      <c r="B5" s="51" t="s">
        <v>897</v>
      </c>
      <c r="C5" s="167" t="s">
        <v>3279</v>
      </c>
      <c r="D5" s="198" t="s">
        <v>286</v>
      </c>
      <c r="E5" s="246">
        <v>150</v>
      </c>
      <c r="F5" s="198">
        <f t="shared" ref="F5:F68" si="0">E5*0.4</f>
        <v>60</v>
      </c>
      <c r="G5" s="198">
        <f t="shared" ref="G5:G15" si="1">E5*0.2</f>
        <v>30</v>
      </c>
      <c r="H5" s="198">
        <f t="shared" ref="H5:H15" si="2">E5*0.2</f>
        <v>30</v>
      </c>
      <c r="I5" s="198">
        <f t="shared" ref="I5:I15" si="3">E5*0.2</f>
        <v>30</v>
      </c>
    </row>
    <row r="6" spans="1:10">
      <c r="A6" s="198">
        <v>3</v>
      </c>
      <c r="B6" s="51" t="s">
        <v>898</v>
      </c>
      <c r="C6" s="315" t="s">
        <v>3280</v>
      </c>
      <c r="D6" s="198" t="s">
        <v>286</v>
      </c>
      <c r="E6" s="246">
        <v>80</v>
      </c>
      <c r="F6" s="198">
        <f t="shared" si="0"/>
        <v>32</v>
      </c>
      <c r="G6" s="198">
        <f t="shared" si="1"/>
        <v>16</v>
      </c>
      <c r="H6" s="198">
        <f t="shared" si="2"/>
        <v>16</v>
      </c>
      <c r="I6" s="198">
        <f t="shared" si="3"/>
        <v>16</v>
      </c>
    </row>
    <row r="7" spans="1:10">
      <c r="A7" s="198">
        <v>4</v>
      </c>
      <c r="B7" s="51" t="s">
        <v>899</v>
      </c>
      <c r="C7" s="167" t="s">
        <v>3281</v>
      </c>
      <c r="D7" s="198" t="s">
        <v>286</v>
      </c>
      <c r="E7" s="246">
        <v>230</v>
      </c>
      <c r="F7" s="198">
        <f t="shared" si="0"/>
        <v>92</v>
      </c>
      <c r="G7" s="198">
        <f t="shared" si="1"/>
        <v>46</v>
      </c>
      <c r="H7" s="198">
        <f t="shared" si="2"/>
        <v>46</v>
      </c>
      <c r="I7" s="198">
        <f t="shared" si="3"/>
        <v>46</v>
      </c>
    </row>
    <row r="8" spans="1:10">
      <c r="A8" s="198">
        <v>5</v>
      </c>
      <c r="B8" s="51" t="s">
        <v>900</v>
      </c>
      <c r="C8" s="167" t="s">
        <v>3282</v>
      </c>
      <c r="D8" s="198" t="s">
        <v>286</v>
      </c>
      <c r="E8" s="246">
        <v>50</v>
      </c>
      <c r="F8" s="198">
        <f t="shared" si="0"/>
        <v>20</v>
      </c>
      <c r="G8" s="198">
        <f t="shared" si="1"/>
        <v>10</v>
      </c>
      <c r="H8" s="198">
        <f t="shared" si="2"/>
        <v>10</v>
      </c>
      <c r="I8" s="198">
        <f t="shared" si="3"/>
        <v>10</v>
      </c>
    </row>
    <row r="9" spans="1:10">
      <c r="A9" s="198">
        <v>6</v>
      </c>
      <c r="B9" s="51" t="s">
        <v>901</v>
      </c>
      <c r="C9" s="167" t="s">
        <v>3283</v>
      </c>
      <c r="D9" s="198" t="s">
        <v>286</v>
      </c>
      <c r="E9" s="246">
        <v>370</v>
      </c>
      <c r="F9" s="198">
        <f t="shared" si="0"/>
        <v>148</v>
      </c>
      <c r="G9" s="198">
        <f t="shared" si="1"/>
        <v>74</v>
      </c>
      <c r="H9" s="198">
        <f t="shared" si="2"/>
        <v>74</v>
      </c>
      <c r="I9" s="198">
        <f t="shared" si="3"/>
        <v>74</v>
      </c>
    </row>
    <row r="10" spans="1:10">
      <c r="A10" s="198">
        <v>7</v>
      </c>
      <c r="B10" s="51" t="s">
        <v>902</v>
      </c>
      <c r="C10" s="167" t="s">
        <v>3284</v>
      </c>
      <c r="D10" s="198" t="s">
        <v>286</v>
      </c>
      <c r="E10" s="246">
        <v>50</v>
      </c>
      <c r="F10" s="198">
        <f t="shared" si="0"/>
        <v>20</v>
      </c>
      <c r="G10" s="198">
        <f t="shared" si="1"/>
        <v>10</v>
      </c>
      <c r="H10" s="198">
        <f t="shared" si="2"/>
        <v>10</v>
      </c>
      <c r="I10" s="198">
        <f t="shared" si="3"/>
        <v>10</v>
      </c>
    </row>
    <row r="11" spans="1:10">
      <c r="A11" s="198">
        <v>8</v>
      </c>
      <c r="B11" s="51" t="s">
        <v>903</v>
      </c>
      <c r="C11" s="167" t="s">
        <v>3285</v>
      </c>
      <c r="D11" s="198" t="s">
        <v>286</v>
      </c>
      <c r="E11" s="246">
        <v>555</v>
      </c>
      <c r="F11" s="198">
        <f t="shared" si="0"/>
        <v>222</v>
      </c>
      <c r="G11" s="198">
        <f t="shared" si="1"/>
        <v>111</v>
      </c>
      <c r="H11" s="198">
        <f t="shared" si="2"/>
        <v>111</v>
      </c>
      <c r="I11" s="198">
        <f t="shared" si="3"/>
        <v>111</v>
      </c>
    </row>
    <row r="12" spans="1:10">
      <c r="A12" s="198">
        <v>9</v>
      </c>
      <c r="B12" s="51" t="s">
        <v>904</v>
      </c>
      <c r="C12" s="167" t="s">
        <v>3286</v>
      </c>
      <c r="D12" s="198" t="s">
        <v>286</v>
      </c>
      <c r="E12" s="246">
        <v>10</v>
      </c>
      <c r="F12" s="198">
        <f t="shared" si="0"/>
        <v>4</v>
      </c>
      <c r="G12" s="198">
        <f t="shared" si="1"/>
        <v>2</v>
      </c>
      <c r="H12" s="198">
        <f t="shared" si="2"/>
        <v>2</v>
      </c>
      <c r="I12" s="198">
        <f t="shared" si="3"/>
        <v>2</v>
      </c>
    </row>
    <row r="13" spans="1:10">
      <c r="A13" s="198">
        <v>10</v>
      </c>
      <c r="B13" s="51" t="s">
        <v>905</v>
      </c>
      <c r="C13" s="167" t="s">
        <v>3287</v>
      </c>
      <c r="D13" s="198" t="s">
        <v>286</v>
      </c>
      <c r="E13" s="246">
        <v>40</v>
      </c>
      <c r="F13" s="198">
        <f t="shared" si="0"/>
        <v>16</v>
      </c>
      <c r="G13" s="198">
        <f t="shared" si="1"/>
        <v>8</v>
      </c>
      <c r="H13" s="198">
        <f t="shared" si="2"/>
        <v>8</v>
      </c>
      <c r="I13" s="198">
        <f t="shared" si="3"/>
        <v>8</v>
      </c>
    </row>
    <row r="14" spans="1:10">
      <c r="A14" s="198">
        <v>11</v>
      </c>
      <c r="B14" s="51" t="s">
        <v>906</v>
      </c>
      <c r="C14" s="167" t="s">
        <v>3288</v>
      </c>
      <c r="D14" s="198" t="s">
        <v>286</v>
      </c>
      <c r="E14" s="246">
        <v>15</v>
      </c>
      <c r="F14" s="198">
        <f t="shared" si="0"/>
        <v>6</v>
      </c>
      <c r="G14" s="198">
        <f t="shared" si="1"/>
        <v>3</v>
      </c>
      <c r="H14" s="198">
        <f t="shared" si="2"/>
        <v>3</v>
      </c>
      <c r="I14" s="198">
        <f t="shared" si="3"/>
        <v>3</v>
      </c>
    </row>
    <row r="15" spans="1:10">
      <c r="A15" s="198">
        <v>12</v>
      </c>
      <c r="B15" s="51" t="s">
        <v>907</v>
      </c>
      <c r="C15" s="167" t="s">
        <v>3289</v>
      </c>
      <c r="D15" s="198" t="s">
        <v>286</v>
      </c>
      <c r="E15" s="246">
        <v>60</v>
      </c>
      <c r="F15" s="198">
        <f t="shared" si="0"/>
        <v>24</v>
      </c>
      <c r="G15" s="198">
        <f t="shared" si="1"/>
        <v>12</v>
      </c>
      <c r="H15" s="198">
        <f t="shared" si="2"/>
        <v>12</v>
      </c>
      <c r="I15" s="198">
        <f t="shared" si="3"/>
        <v>12</v>
      </c>
    </row>
    <row r="16" spans="1:10">
      <c r="A16" s="198">
        <v>13</v>
      </c>
      <c r="B16" s="167" t="s">
        <v>908</v>
      </c>
      <c r="C16" s="167" t="s">
        <v>3290</v>
      </c>
      <c r="D16" s="198" t="s">
        <v>286</v>
      </c>
      <c r="E16" s="246">
        <v>9139</v>
      </c>
      <c r="F16" s="198">
        <v>3667</v>
      </c>
      <c r="G16" s="198">
        <v>1843</v>
      </c>
      <c r="H16" s="198">
        <v>1824</v>
      </c>
      <c r="I16" s="198">
        <v>1805</v>
      </c>
    </row>
    <row r="17" spans="1:9">
      <c r="A17" s="198">
        <v>14</v>
      </c>
      <c r="B17" s="167" t="s">
        <v>909</v>
      </c>
      <c r="C17" s="167" t="s">
        <v>3291</v>
      </c>
      <c r="D17" s="198" t="s">
        <v>286</v>
      </c>
      <c r="E17" s="246">
        <v>9899</v>
      </c>
      <c r="F17" s="198">
        <v>3971</v>
      </c>
      <c r="G17" s="198">
        <v>1995</v>
      </c>
      <c r="H17" s="198">
        <v>1976</v>
      </c>
      <c r="I17" s="198">
        <v>1957</v>
      </c>
    </row>
    <row r="18" spans="1:9">
      <c r="A18" s="198">
        <v>15</v>
      </c>
      <c r="B18" s="167" t="s">
        <v>910</v>
      </c>
      <c r="C18" s="167" t="s">
        <v>3292</v>
      </c>
      <c r="D18" s="198" t="s">
        <v>286</v>
      </c>
      <c r="E18" s="246">
        <v>1501</v>
      </c>
      <c r="F18" s="198">
        <v>608</v>
      </c>
      <c r="G18" s="198">
        <v>304</v>
      </c>
      <c r="H18" s="198">
        <v>304</v>
      </c>
      <c r="I18" s="198">
        <v>285</v>
      </c>
    </row>
    <row r="19" spans="1:9">
      <c r="A19" s="198">
        <v>16</v>
      </c>
      <c r="B19" s="167" t="s">
        <v>911</v>
      </c>
      <c r="C19" s="167" t="s">
        <v>3293</v>
      </c>
      <c r="D19" s="198" t="s">
        <v>286</v>
      </c>
      <c r="E19" s="246">
        <v>190</v>
      </c>
      <c r="F19" s="198">
        <v>57</v>
      </c>
      <c r="G19" s="198">
        <v>57</v>
      </c>
      <c r="H19" s="198">
        <v>38</v>
      </c>
      <c r="I19" s="198">
        <v>38</v>
      </c>
    </row>
    <row r="20" spans="1:9">
      <c r="A20" s="198">
        <v>17</v>
      </c>
      <c r="B20" s="167" t="s">
        <v>912</v>
      </c>
      <c r="C20" s="167" t="s">
        <v>3294</v>
      </c>
      <c r="D20" s="198" t="s">
        <v>286</v>
      </c>
      <c r="E20" s="246">
        <v>616</v>
      </c>
      <c r="F20" s="198">
        <v>252</v>
      </c>
      <c r="G20" s="198">
        <v>126</v>
      </c>
      <c r="H20" s="198">
        <v>126</v>
      </c>
      <c r="I20" s="198">
        <v>112</v>
      </c>
    </row>
    <row r="21" spans="1:9">
      <c r="A21" s="198">
        <v>18</v>
      </c>
      <c r="B21" s="167" t="s">
        <v>913</v>
      </c>
      <c r="C21" s="167" t="s">
        <v>3295</v>
      </c>
      <c r="D21" s="198" t="s">
        <v>286</v>
      </c>
      <c r="E21" s="246">
        <v>112</v>
      </c>
      <c r="F21" s="198">
        <v>49</v>
      </c>
      <c r="G21" s="198">
        <v>21</v>
      </c>
      <c r="H21" s="198">
        <v>21</v>
      </c>
      <c r="I21" s="198">
        <v>21</v>
      </c>
    </row>
    <row r="22" spans="1:9">
      <c r="A22" s="313" t="s">
        <v>914</v>
      </c>
      <c r="B22" s="313"/>
      <c r="C22" s="313"/>
      <c r="D22" s="313"/>
      <c r="E22" s="313"/>
      <c r="F22" s="313"/>
      <c r="G22" s="313"/>
      <c r="H22" s="313"/>
      <c r="I22" s="314"/>
    </row>
    <row r="23" spans="1:9">
      <c r="A23" s="198">
        <v>19</v>
      </c>
      <c r="B23" s="198" t="s">
        <v>915</v>
      </c>
      <c r="C23" s="167" t="s">
        <v>3296</v>
      </c>
      <c r="D23" s="198" t="s">
        <v>286</v>
      </c>
      <c r="E23" s="246">
        <v>45</v>
      </c>
      <c r="F23" s="198">
        <f t="shared" si="0"/>
        <v>18</v>
      </c>
      <c r="G23" s="198">
        <f t="shared" ref="G23:G49" si="4">E23*0.2</f>
        <v>9</v>
      </c>
      <c r="H23" s="198">
        <f t="shared" ref="H23:H49" si="5">E23*0.2</f>
        <v>9</v>
      </c>
      <c r="I23" s="198">
        <f t="shared" ref="I23:I49" si="6">E23*0.2</f>
        <v>9</v>
      </c>
    </row>
    <row r="24" spans="1:9">
      <c r="A24" s="198">
        <v>20</v>
      </c>
      <c r="B24" s="216" t="s">
        <v>916</v>
      </c>
      <c r="C24" s="167" t="s">
        <v>3297</v>
      </c>
      <c r="D24" s="198" t="s">
        <v>286</v>
      </c>
      <c r="E24" s="246">
        <v>60</v>
      </c>
      <c r="F24" s="198">
        <f t="shared" si="0"/>
        <v>24</v>
      </c>
      <c r="G24" s="198">
        <f t="shared" si="4"/>
        <v>12</v>
      </c>
      <c r="H24" s="198">
        <f t="shared" si="5"/>
        <v>12</v>
      </c>
      <c r="I24" s="198">
        <f t="shared" si="6"/>
        <v>12</v>
      </c>
    </row>
    <row r="25" spans="1:9">
      <c r="A25" s="198">
        <v>21</v>
      </c>
      <c r="B25" s="198" t="s">
        <v>917</v>
      </c>
      <c r="C25" s="121" t="s">
        <v>3298</v>
      </c>
      <c r="D25" s="198" t="s">
        <v>286</v>
      </c>
      <c r="E25" s="234">
        <v>300</v>
      </c>
      <c r="F25" s="198">
        <f t="shared" si="0"/>
        <v>120</v>
      </c>
      <c r="G25" s="198">
        <f t="shared" si="4"/>
        <v>60</v>
      </c>
      <c r="H25" s="198">
        <f t="shared" si="5"/>
        <v>60</v>
      </c>
      <c r="I25" s="198">
        <f t="shared" si="6"/>
        <v>60</v>
      </c>
    </row>
    <row r="26" spans="1:9">
      <c r="A26" s="198">
        <v>22</v>
      </c>
      <c r="B26" s="198" t="s">
        <v>917</v>
      </c>
      <c r="C26" s="121" t="s">
        <v>3299</v>
      </c>
      <c r="D26" s="198" t="s">
        <v>286</v>
      </c>
      <c r="E26" s="246">
        <v>170</v>
      </c>
      <c r="F26" s="198">
        <f t="shared" si="0"/>
        <v>68</v>
      </c>
      <c r="G26" s="198">
        <f t="shared" si="4"/>
        <v>34</v>
      </c>
      <c r="H26" s="198">
        <f t="shared" si="5"/>
        <v>34</v>
      </c>
      <c r="I26" s="198">
        <f t="shared" si="6"/>
        <v>34</v>
      </c>
    </row>
    <row r="27" spans="1:9">
      <c r="A27" s="198">
        <v>23</v>
      </c>
      <c r="B27" s="198" t="s">
        <v>918</v>
      </c>
      <c r="C27" s="167" t="s">
        <v>3300</v>
      </c>
      <c r="D27" s="198" t="s">
        <v>286</v>
      </c>
      <c r="E27" s="246">
        <v>40</v>
      </c>
      <c r="F27" s="198">
        <f t="shared" si="0"/>
        <v>16</v>
      </c>
      <c r="G27" s="198">
        <f t="shared" si="4"/>
        <v>8</v>
      </c>
      <c r="H27" s="198">
        <f t="shared" si="5"/>
        <v>8</v>
      </c>
      <c r="I27" s="198">
        <f t="shared" si="6"/>
        <v>8</v>
      </c>
    </row>
    <row r="28" spans="1:9">
      <c r="A28" s="198">
        <v>24</v>
      </c>
      <c r="B28" s="198" t="s">
        <v>919</v>
      </c>
      <c r="C28" s="167" t="s">
        <v>3301</v>
      </c>
      <c r="D28" s="198" t="s">
        <v>286</v>
      </c>
      <c r="E28" s="246">
        <v>40</v>
      </c>
      <c r="F28" s="198">
        <f t="shared" si="0"/>
        <v>16</v>
      </c>
      <c r="G28" s="198">
        <f t="shared" si="4"/>
        <v>8</v>
      </c>
      <c r="H28" s="198">
        <f t="shared" si="5"/>
        <v>8</v>
      </c>
      <c r="I28" s="198">
        <f t="shared" si="6"/>
        <v>8</v>
      </c>
    </row>
    <row r="29" spans="1:9">
      <c r="A29" s="198">
        <v>25</v>
      </c>
      <c r="B29" s="198" t="s">
        <v>920</v>
      </c>
      <c r="C29" s="167" t="s">
        <v>3302</v>
      </c>
      <c r="D29" s="198" t="s">
        <v>286</v>
      </c>
      <c r="E29" s="246">
        <v>70</v>
      </c>
      <c r="F29" s="198">
        <f t="shared" si="0"/>
        <v>28</v>
      </c>
      <c r="G29" s="198">
        <f t="shared" si="4"/>
        <v>14</v>
      </c>
      <c r="H29" s="198">
        <f t="shared" si="5"/>
        <v>14</v>
      </c>
      <c r="I29" s="198">
        <f t="shared" si="6"/>
        <v>14</v>
      </c>
    </row>
    <row r="30" spans="1:9">
      <c r="A30" s="198">
        <v>26</v>
      </c>
      <c r="B30" s="198" t="s">
        <v>921</v>
      </c>
      <c r="C30" s="167" t="s">
        <v>3303</v>
      </c>
      <c r="D30" s="198" t="s">
        <v>286</v>
      </c>
      <c r="E30" s="246">
        <v>30</v>
      </c>
      <c r="F30" s="198">
        <f t="shared" si="0"/>
        <v>12</v>
      </c>
      <c r="G30" s="198">
        <f t="shared" si="4"/>
        <v>6</v>
      </c>
      <c r="H30" s="198">
        <f t="shared" si="5"/>
        <v>6</v>
      </c>
      <c r="I30" s="198">
        <f t="shared" si="6"/>
        <v>6</v>
      </c>
    </row>
    <row r="31" spans="1:9">
      <c r="A31" s="198">
        <v>27</v>
      </c>
      <c r="B31" s="198" t="s">
        <v>922</v>
      </c>
      <c r="C31" s="167" t="s">
        <v>3304</v>
      </c>
      <c r="D31" s="198" t="s">
        <v>286</v>
      </c>
      <c r="E31" s="246">
        <v>360</v>
      </c>
      <c r="F31" s="198">
        <f t="shared" si="0"/>
        <v>144</v>
      </c>
      <c r="G31" s="198">
        <f t="shared" si="4"/>
        <v>72</v>
      </c>
      <c r="H31" s="198">
        <f t="shared" si="5"/>
        <v>72</v>
      </c>
      <c r="I31" s="198">
        <f t="shared" si="6"/>
        <v>72</v>
      </c>
    </row>
    <row r="32" spans="1:9">
      <c r="A32" s="198">
        <v>28</v>
      </c>
      <c r="B32" s="198" t="s">
        <v>923</v>
      </c>
      <c r="C32" s="167" t="s">
        <v>3305</v>
      </c>
      <c r="D32" s="198" t="s">
        <v>286</v>
      </c>
      <c r="E32" s="246">
        <v>180</v>
      </c>
      <c r="F32" s="198">
        <f t="shared" si="0"/>
        <v>72</v>
      </c>
      <c r="G32" s="198">
        <f t="shared" si="4"/>
        <v>36</v>
      </c>
      <c r="H32" s="198">
        <f t="shared" si="5"/>
        <v>36</v>
      </c>
      <c r="I32" s="198">
        <f t="shared" si="6"/>
        <v>36</v>
      </c>
    </row>
    <row r="33" spans="1:9">
      <c r="A33" s="198">
        <v>29</v>
      </c>
      <c r="B33" s="198" t="s">
        <v>924</v>
      </c>
      <c r="C33" s="121" t="s">
        <v>3306</v>
      </c>
      <c r="D33" s="198" t="s">
        <v>286</v>
      </c>
      <c r="E33" s="246">
        <v>70</v>
      </c>
      <c r="F33" s="198">
        <f t="shared" si="0"/>
        <v>28</v>
      </c>
      <c r="G33" s="198">
        <f t="shared" si="4"/>
        <v>14</v>
      </c>
      <c r="H33" s="198">
        <f t="shared" si="5"/>
        <v>14</v>
      </c>
      <c r="I33" s="198">
        <f t="shared" si="6"/>
        <v>14</v>
      </c>
    </row>
    <row r="34" spans="1:9">
      <c r="A34" s="198">
        <v>30</v>
      </c>
      <c r="B34" s="198" t="s">
        <v>925</v>
      </c>
      <c r="C34" s="167" t="s">
        <v>3307</v>
      </c>
      <c r="D34" s="198" t="s">
        <v>286</v>
      </c>
      <c r="E34" s="246">
        <v>30</v>
      </c>
      <c r="F34" s="198">
        <f t="shared" si="0"/>
        <v>12</v>
      </c>
      <c r="G34" s="198">
        <f t="shared" si="4"/>
        <v>6</v>
      </c>
      <c r="H34" s="198">
        <f t="shared" si="5"/>
        <v>6</v>
      </c>
      <c r="I34" s="198">
        <f t="shared" si="6"/>
        <v>6</v>
      </c>
    </row>
    <row r="35" spans="1:9">
      <c r="A35" s="198">
        <v>31</v>
      </c>
      <c r="B35" s="198" t="s">
        <v>926</v>
      </c>
      <c r="C35" s="167" t="s">
        <v>3308</v>
      </c>
      <c r="D35" s="198" t="s">
        <v>286</v>
      </c>
      <c r="E35" s="246">
        <v>40</v>
      </c>
      <c r="F35" s="198">
        <f t="shared" si="0"/>
        <v>16</v>
      </c>
      <c r="G35" s="198">
        <f t="shared" si="4"/>
        <v>8</v>
      </c>
      <c r="H35" s="198">
        <f t="shared" si="5"/>
        <v>8</v>
      </c>
      <c r="I35" s="198">
        <f t="shared" si="6"/>
        <v>8</v>
      </c>
    </row>
    <row r="36" spans="1:9">
      <c r="A36" s="198">
        <v>32</v>
      </c>
      <c r="B36" s="198" t="s">
        <v>927</v>
      </c>
      <c r="C36" s="167" t="s">
        <v>3309</v>
      </c>
      <c r="D36" s="198" t="s">
        <v>286</v>
      </c>
      <c r="E36" s="246">
        <v>40</v>
      </c>
      <c r="F36" s="198">
        <f t="shared" si="0"/>
        <v>16</v>
      </c>
      <c r="G36" s="198">
        <f t="shared" si="4"/>
        <v>8</v>
      </c>
      <c r="H36" s="198">
        <f t="shared" si="5"/>
        <v>8</v>
      </c>
      <c r="I36" s="198">
        <f t="shared" si="6"/>
        <v>8</v>
      </c>
    </row>
    <row r="37" spans="1:9">
      <c r="A37" s="198">
        <v>33</v>
      </c>
      <c r="B37" s="198" t="s">
        <v>928</v>
      </c>
      <c r="C37" s="167" t="s">
        <v>3310</v>
      </c>
      <c r="D37" s="198" t="s">
        <v>286</v>
      </c>
      <c r="E37" s="246">
        <v>300</v>
      </c>
      <c r="F37" s="198">
        <f t="shared" si="0"/>
        <v>120</v>
      </c>
      <c r="G37" s="198">
        <f t="shared" si="4"/>
        <v>60</v>
      </c>
      <c r="H37" s="198">
        <f t="shared" si="5"/>
        <v>60</v>
      </c>
      <c r="I37" s="198">
        <f t="shared" si="6"/>
        <v>60</v>
      </c>
    </row>
    <row r="38" spans="1:9">
      <c r="A38" s="198">
        <v>34</v>
      </c>
      <c r="B38" s="198" t="s">
        <v>929</v>
      </c>
      <c r="C38" s="167" t="s">
        <v>3311</v>
      </c>
      <c r="D38" s="198" t="s">
        <v>286</v>
      </c>
      <c r="E38" s="246">
        <v>100</v>
      </c>
      <c r="F38" s="198">
        <f t="shared" si="0"/>
        <v>40</v>
      </c>
      <c r="G38" s="198">
        <f t="shared" si="4"/>
        <v>20</v>
      </c>
      <c r="H38" s="198">
        <f t="shared" si="5"/>
        <v>20</v>
      </c>
      <c r="I38" s="198">
        <f t="shared" si="6"/>
        <v>20</v>
      </c>
    </row>
    <row r="39" spans="1:9">
      <c r="A39" s="198">
        <v>35</v>
      </c>
      <c r="B39" s="198" t="s">
        <v>930</v>
      </c>
      <c r="C39" s="167" t="s">
        <v>3312</v>
      </c>
      <c r="D39" s="198" t="s">
        <v>286</v>
      </c>
      <c r="E39" s="246">
        <v>150</v>
      </c>
      <c r="F39" s="198">
        <f t="shared" si="0"/>
        <v>60</v>
      </c>
      <c r="G39" s="198">
        <f t="shared" si="4"/>
        <v>30</v>
      </c>
      <c r="H39" s="198">
        <f t="shared" si="5"/>
        <v>30</v>
      </c>
      <c r="I39" s="198">
        <f t="shared" si="6"/>
        <v>30</v>
      </c>
    </row>
    <row r="40" spans="1:9">
      <c r="A40" s="198">
        <v>36</v>
      </c>
      <c r="B40" s="198" t="s">
        <v>931</v>
      </c>
      <c r="C40" s="167" t="s">
        <v>3313</v>
      </c>
      <c r="D40" s="198" t="s">
        <v>286</v>
      </c>
      <c r="E40" s="246">
        <v>120</v>
      </c>
      <c r="F40" s="198">
        <f t="shared" si="0"/>
        <v>48</v>
      </c>
      <c r="G40" s="198">
        <f t="shared" si="4"/>
        <v>24</v>
      </c>
      <c r="H40" s="198">
        <f t="shared" si="5"/>
        <v>24</v>
      </c>
      <c r="I40" s="198">
        <f t="shared" si="6"/>
        <v>24</v>
      </c>
    </row>
    <row r="41" spans="1:9">
      <c r="A41" s="198">
        <v>37</v>
      </c>
      <c r="B41" s="198" t="s">
        <v>932</v>
      </c>
      <c r="C41" s="167" t="s">
        <v>3314</v>
      </c>
      <c r="D41" s="198" t="s">
        <v>286</v>
      </c>
      <c r="E41" s="246">
        <v>50</v>
      </c>
      <c r="F41" s="198">
        <f t="shared" si="0"/>
        <v>20</v>
      </c>
      <c r="G41" s="198">
        <f t="shared" si="4"/>
        <v>10</v>
      </c>
      <c r="H41" s="198">
        <f t="shared" si="5"/>
        <v>10</v>
      </c>
      <c r="I41" s="198">
        <f t="shared" si="6"/>
        <v>10</v>
      </c>
    </row>
    <row r="42" spans="1:9">
      <c r="A42" s="198">
        <v>38</v>
      </c>
      <c r="B42" s="198" t="s">
        <v>933</v>
      </c>
      <c r="C42" s="167" t="s">
        <v>3315</v>
      </c>
      <c r="D42" s="198" t="s">
        <v>286</v>
      </c>
      <c r="E42" s="246">
        <v>80</v>
      </c>
      <c r="F42" s="198">
        <f t="shared" si="0"/>
        <v>32</v>
      </c>
      <c r="G42" s="198">
        <f t="shared" si="4"/>
        <v>16</v>
      </c>
      <c r="H42" s="198">
        <f t="shared" si="5"/>
        <v>16</v>
      </c>
      <c r="I42" s="198">
        <f t="shared" si="6"/>
        <v>16</v>
      </c>
    </row>
    <row r="43" spans="1:9">
      <c r="A43" s="198">
        <v>39</v>
      </c>
      <c r="B43" s="198" t="s">
        <v>934</v>
      </c>
      <c r="C43" s="121" t="s">
        <v>3316</v>
      </c>
      <c r="D43" s="198" t="s">
        <v>286</v>
      </c>
      <c r="E43" s="246">
        <v>20</v>
      </c>
      <c r="F43" s="198">
        <f t="shared" si="0"/>
        <v>8</v>
      </c>
      <c r="G43" s="198">
        <f t="shared" si="4"/>
        <v>4</v>
      </c>
      <c r="H43" s="198">
        <f t="shared" si="5"/>
        <v>4</v>
      </c>
      <c r="I43" s="198">
        <f t="shared" si="6"/>
        <v>4</v>
      </c>
    </row>
    <row r="44" spans="1:9">
      <c r="A44" s="198">
        <v>41</v>
      </c>
      <c r="B44" s="167" t="s">
        <v>935</v>
      </c>
      <c r="C44" s="121" t="s">
        <v>3317</v>
      </c>
      <c r="D44" s="198" t="s">
        <v>286</v>
      </c>
      <c r="E44" s="246">
        <v>400</v>
      </c>
      <c r="F44" s="198">
        <f t="shared" si="0"/>
        <v>160</v>
      </c>
      <c r="G44" s="198">
        <f t="shared" si="4"/>
        <v>80</v>
      </c>
      <c r="H44" s="198">
        <f t="shared" si="5"/>
        <v>80</v>
      </c>
      <c r="I44" s="198">
        <f t="shared" si="6"/>
        <v>80</v>
      </c>
    </row>
    <row r="45" spans="1:9">
      <c r="A45" s="198">
        <v>42</v>
      </c>
      <c r="B45" s="170" t="s">
        <v>936</v>
      </c>
      <c r="C45" s="167" t="s">
        <v>3318</v>
      </c>
      <c r="D45" s="198" t="s">
        <v>286</v>
      </c>
      <c r="E45" s="246">
        <v>4500</v>
      </c>
      <c r="F45" s="198">
        <f t="shared" si="0"/>
        <v>1800</v>
      </c>
      <c r="G45" s="198">
        <f t="shared" si="4"/>
        <v>900</v>
      </c>
      <c r="H45" s="198">
        <f t="shared" si="5"/>
        <v>900</v>
      </c>
      <c r="I45" s="198">
        <f t="shared" si="6"/>
        <v>900</v>
      </c>
    </row>
    <row r="46" spans="1:9">
      <c r="A46" s="198">
        <v>43</v>
      </c>
      <c r="B46" s="170" t="s">
        <v>937</v>
      </c>
      <c r="C46" s="315" t="s">
        <v>3319</v>
      </c>
      <c r="D46" s="198" t="s">
        <v>286</v>
      </c>
      <c r="E46" s="246">
        <v>1800</v>
      </c>
      <c r="F46" s="198">
        <f t="shared" si="0"/>
        <v>720</v>
      </c>
      <c r="G46" s="198">
        <f t="shared" si="4"/>
        <v>360</v>
      </c>
      <c r="H46" s="198">
        <f t="shared" si="5"/>
        <v>360</v>
      </c>
      <c r="I46" s="198">
        <f t="shared" si="6"/>
        <v>360</v>
      </c>
    </row>
    <row r="47" spans="1:9" ht="30">
      <c r="A47" s="198">
        <v>44</v>
      </c>
      <c r="B47" s="170" t="s">
        <v>938</v>
      </c>
      <c r="C47" s="167" t="s">
        <v>3320</v>
      </c>
      <c r="D47" s="198" t="s">
        <v>286</v>
      </c>
      <c r="E47" s="246">
        <v>350</v>
      </c>
      <c r="F47" s="198">
        <f t="shared" si="0"/>
        <v>140</v>
      </c>
      <c r="G47" s="198">
        <f t="shared" si="4"/>
        <v>70</v>
      </c>
      <c r="H47" s="198">
        <f t="shared" si="5"/>
        <v>70</v>
      </c>
      <c r="I47" s="198">
        <f t="shared" si="6"/>
        <v>70</v>
      </c>
    </row>
    <row r="48" spans="1:9">
      <c r="A48" s="198">
        <v>45</v>
      </c>
      <c r="B48" s="170" t="s">
        <v>939</v>
      </c>
      <c r="C48" s="167" t="s">
        <v>3321</v>
      </c>
      <c r="D48" s="198" t="s">
        <v>286</v>
      </c>
      <c r="E48" s="246">
        <v>350</v>
      </c>
      <c r="F48" s="198">
        <f t="shared" si="0"/>
        <v>140</v>
      </c>
      <c r="G48" s="198">
        <f t="shared" si="4"/>
        <v>70</v>
      </c>
      <c r="H48" s="198">
        <f t="shared" si="5"/>
        <v>70</v>
      </c>
      <c r="I48" s="198">
        <f t="shared" si="6"/>
        <v>70</v>
      </c>
    </row>
    <row r="49" spans="1:9">
      <c r="A49" s="198">
        <v>46</v>
      </c>
      <c r="B49" s="167" t="s">
        <v>940</v>
      </c>
      <c r="C49" s="167" t="s">
        <v>3322</v>
      </c>
      <c r="D49" s="198" t="s">
        <v>286</v>
      </c>
      <c r="E49" s="246">
        <v>40</v>
      </c>
      <c r="F49" s="198">
        <f t="shared" si="0"/>
        <v>16</v>
      </c>
      <c r="G49" s="198">
        <f t="shared" si="4"/>
        <v>8</v>
      </c>
      <c r="H49" s="198">
        <f t="shared" si="5"/>
        <v>8</v>
      </c>
      <c r="I49" s="198">
        <f t="shared" si="6"/>
        <v>8</v>
      </c>
    </row>
    <row r="50" spans="1:9">
      <c r="A50" s="313" t="s">
        <v>941</v>
      </c>
      <c r="B50" s="313"/>
      <c r="C50" s="313"/>
      <c r="D50" s="313"/>
      <c r="E50" s="313"/>
      <c r="F50" s="313"/>
      <c r="G50" s="313"/>
      <c r="H50" s="313"/>
      <c r="I50" s="314"/>
    </row>
    <row r="51" spans="1:9">
      <c r="A51" s="198">
        <v>47</v>
      </c>
      <c r="B51" s="198" t="s">
        <v>942</v>
      </c>
      <c r="C51" s="167" t="s">
        <v>3323</v>
      </c>
      <c r="D51" s="198" t="s">
        <v>286</v>
      </c>
      <c r="E51" s="246">
        <v>123</v>
      </c>
      <c r="F51" s="198">
        <v>50</v>
      </c>
      <c r="G51" s="198">
        <v>25</v>
      </c>
      <c r="H51" s="198">
        <v>24</v>
      </c>
      <c r="I51" s="198">
        <v>24</v>
      </c>
    </row>
    <row r="52" spans="1:9">
      <c r="A52" s="198">
        <v>48</v>
      </c>
      <c r="B52" s="216" t="s">
        <v>916</v>
      </c>
      <c r="C52" s="167" t="s">
        <v>3324</v>
      </c>
      <c r="D52" s="198" t="s">
        <v>286</v>
      </c>
      <c r="E52" s="246">
        <v>130</v>
      </c>
      <c r="F52" s="198">
        <f t="shared" si="0"/>
        <v>52</v>
      </c>
      <c r="G52" s="198">
        <f t="shared" ref="G52:G80" si="7">E52*0.2</f>
        <v>26</v>
      </c>
      <c r="H52" s="198">
        <f t="shared" ref="H52:H80" si="8">E52*0.2</f>
        <v>26</v>
      </c>
      <c r="I52" s="198">
        <f t="shared" ref="I52:I80" si="9">E52*0.2</f>
        <v>26</v>
      </c>
    </row>
    <row r="53" spans="1:9">
      <c r="A53" s="198">
        <v>49</v>
      </c>
      <c r="B53" s="198" t="s">
        <v>917</v>
      </c>
      <c r="C53" s="121" t="s">
        <v>3325</v>
      </c>
      <c r="D53" s="198" t="s">
        <v>286</v>
      </c>
      <c r="E53" s="246">
        <v>620</v>
      </c>
      <c r="F53" s="198">
        <f t="shared" si="0"/>
        <v>248</v>
      </c>
      <c r="G53" s="198">
        <f t="shared" si="7"/>
        <v>124</v>
      </c>
      <c r="H53" s="198">
        <f t="shared" si="8"/>
        <v>124</v>
      </c>
      <c r="I53" s="198">
        <f t="shared" si="9"/>
        <v>124</v>
      </c>
    </row>
    <row r="54" spans="1:9">
      <c r="A54" s="198">
        <v>50</v>
      </c>
      <c r="B54" s="198" t="s">
        <v>917</v>
      </c>
      <c r="C54" s="121" t="s">
        <v>3326</v>
      </c>
      <c r="D54" s="198" t="s">
        <v>286</v>
      </c>
      <c r="E54" s="246">
        <v>300</v>
      </c>
      <c r="F54" s="198">
        <f t="shared" si="0"/>
        <v>120</v>
      </c>
      <c r="G54" s="198">
        <f t="shared" si="7"/>
        <v>60</v>
      </c>
      <c r="H54" s="198">
        <f t="shared" si="8"/>
        <v>60</v>
      </c>
      <c r="I54" s="198">
        <f t="shared" si="9"/>
        <v>60</v>
      </c>
    </row>
    <row r="55" spans="1:9">
      <c r="A55" s="198">
        <v>51</v>
      </c>
      <c r="B55" s="198" t="s">
        <v>918</v>
      </c>
      <c r="C55" s="167" t="s">
        <v>3327</v>
      </c>
      <c r="D55" s="198" t="s">
        <v>286</v>
      </c>
      <c r="E55" s="246">
        <v>80</v>
      </c>
      <c r="F55" s="198">
        <f t="shared" si="0"/>
        <v>32</v>
      </c>
      <c r="G55" s="198">
        <f t="shared" si="7"/>
        <v>16</v>
      </c>
      <c r="H55" s="198">
        <f t="shared" si="8"/>
        <v>16</v>
      </c>
      <c r="I55" s="198">
        <f t="shared" si="9"/>
        <v>16</v>
      </c>
    </row>
    <row r="56" spans="1:9">
      <c r="A56" s="198">
        <v>52</v>
      </c>
      <c r="B56" s="198" t="s">
        <v>919</v>
      </c>
      <c r="C56" s="167" t="s">
        <v>3328</v>
      </c>
      <c r="D56" s="198" t="s">
        <v>286</v>
      </c>
      <c r="E56" s="246">
        <v>120</v>
      </c>
      <c r="F56" s="198">
        <f t="shared" si="0"/>
        <v>48</v>
      </c>
      <c r="G56" s="198">
        <f t="shared" si="7"/>
        <v>24</v>
      </c>
      <c r="H56" s="198">
        <f t="shared" si="8"/>
        <v>24</v>
      </c>
      <c r="I56" s="198">
        <f t="shared" si="9"/>
        <v>24</v>
      </c>
    </row>
    <row r="57" spans="1:9">
      <c r="A57" s="198">
        <v>53</v>
      </c>
      <c r="B57" s="198" t="s">
        <v>920</v>
      </c>
      <c r="C57" s="167" t="s">
        <v>3329</v>
      </c>
      <c r="D57" s="198" t="s">
        <v>286</v>
      </c>
      <c r="E57" s="246">
        <v>250</v>
      </c>
      <c r="F57" s="198">
        <f t="shared" si="0"/>
        <v>100</v>
      </c>
      <c r="G57" s="198">
        <f t="shared" si="7"/>
        <v>50</v>
      </c>
      <c r="H57" s="198">
        <f t="shared" si="8"/>
        <v>50</v>
      </c>
      <c r="I57" s="198">
        <f t="shared" si="9"/>
        <v>50</v>
      </c>
    </row>
    <row r="58" spans="1:9">
      <c r="A58" s="198">
        <v>54</v>
      </c>
      <c r="B58" s="198" t="s">
        <v>921</v>
      </c>
      <c r="C58" s="167" t="s">
        <v>3330</v>
      </c>
      <c r="D58" s="198" t="s">
        <v>286</v>
      </c>
      <c r="E58" s="246">
        <v>65</v>
      </c>
      <c r="F58" s="198">
        <f t="shared" si="0"/>
        <v>26</v>
      </c>
      <c r="G58" s="198">
        <f t="shared" si="7"/>
        <v>13</v>
      </c>
      <c r="H58" s="198">
        <f t="shared" si="8"/>
        <v>13</v>
      </c>
      <c r="I58" s="198">
        <f t="shared" si="9"/>
        <v>13</v>
      </c>
    </row>
    <row r="59" spans="1:9">
      <c r="A59" s="198">
        <v>55</v>
      </c>
      <c r="B59" s="198" t="s">
        <v>922</v>
      </c>
      <c r="C59" s="167" t="s">
        <v>3331</v>
      </c>
      <c r="D59" s="198" t="s">
        <v>286</v>
      </c>
      <c r="E59" s="246">
        <v>1400</v>
      </c>
      <c r="F59" s="198">
        <f t="shared" si="0"/>
        <v>560</v>
      </c>
      <c r="G59" s="198">
        <f t="shared" si="7"/>
        <v>280</v>
      </c>
      <c r="H59" s="198">
        <f t="shared" si="8"/>
        <v>280</v>
      </c>
      <c r="I59" s="198">
        <f t="shared" si="9"/>
        <v>280</v>
      </c>
    </row>
    <row r="60" spans="1:9">
      <c r="A60" s="198">
        <v>56</v>
      </c>
      <c r="B60" s="198" t="s">
        <v>923</v>
      </c>
      <c r="C60" s="167" t="s">
        <v>3332</v>
      </c>
      <c r="D60" s="198" t="s">
        <v>286</v>
      </c>
      <c r="E60" s="246">
        <v>700</v>
      </c>
      <c r="F60" s="198">
        <f t="shared" si="0"/>
        <v>280</v>
      </c>
      <c r="G60" s="198">
        <f t="shared" si="7"/>
        <v>140</v>
      </c>
      <c r="H60" s="198">
        <f t="shared" si="8"/>
        <v>140</v>
      </c>
      <c r="I60" s="198">
        <f t="shared" si="9"/>
        <v>140</v>
      </c>
    </row>
    <row r="61" spans="1:9">
      <c r="A61" s="198">
        <v>57</v>
      </c>
      <c r="B61" s="198" t="s">
        <v>924</v>
      </c>
      <c r="C61" s="121" t="s">
        <v>3333</v>
      </c>
      <c r="D61" s="198" t="s">
        <v>286</v>
      </c>
      <c r="E61" s="246">
        <v>246</v>
      </c>
      <c r="F61" s="198">
        <v>100</v>
      </c>
      <c r="G61" s="198">
        <v>50</v>
      </c>
      <c r="H61" s="198">
        <v>48</v>
      </c>
      <c r="I61" s="198">
        <v>48</v>
      </c>
    </row>
    <row r="62" spans="1:9">
      <c r="A62" s="198">
        <v>58</v>
      </c>
      <c r="B62" s="198" t="s">
        <v>925</v>
      </c>
      <c r="C62" s="167" t="s">
        <v>3334</v>
      </c>
      <c r="D62" s="198" t="s">
        <v>286</v>
      </c>
      <c r="E62" s="246">
        <v>65</v>
      </c>
      <c r="F62" s="198">
        <f t="shared" si="0"/>
        <v>26</v>
      </c>
      <c r="G62" s="198">
        <f t="shared" si="7"/>
        <v>13</v>
      </c>
      <c r="H62" s="198">
        <f t="shared" si="8"/>
        <v>13</v>
      </c>
      <c r="I62" s="198">
        <f t="shared" si="9"/>
        <v>13</v>
      </c>
    </row>
    <row r="63" spans="1:9">
      <c r="A63" s="198">
        <v>59</v>
      </c>
      <c r="B63" s="198" t="s">
        <v>926</v>
      </c>
      <c r="C63" s="167" t="s">
        <v>3335</v>
      </c>
      <c r="D63" s="198" t="s">
        <v>286</v>
      </c>
      <c r="E63" s="246">
        <v>120</v>
      </c>
      <c r="F63" s="198">
        <f t="shared" si="0"/>
        <v>48</v>
      </c>
      <c r="G63" s="198">
        <f t="shared" si="7"/>
        <v>24</v>
      </c>
      <c r="H63" s="198">
        <f t="shared" si="8"/>
        <v>24</v>
      </c>
      <c r="I63" s="198">
        <f t="shared" si="9"/>
        <v>24</v>
      </c>
    </row>
    <row r="64" spans="1:9">
      <c r="A64" s="198">
        <v>60</v>
      </c>
      <c r="B64" s="198" t="s">
        <v>943</v>
      </c>
      <c r="C64" s="167" t="s">
        <v>3336</v>
      </c>
      <c r="D64" s="198" t="s">
        <v>286</v>
      </c>
      <c r="E64" s="246">
        <v>200</v>
      </c>
      <c r="F64" s="198">
        <f t="shared" si="0"/>
        <v>80</v>
      </c>
      <c r="G64" s="198">
        <f t="shared" si="7"/>
        <v>40</v>
      </c>
      <c r="H64" s="198">
        <f t="shared" si="8"/>
        <v>40</v>
      </c>
      <c r="I64" s="198">
        <f t="shared" si="9"/>
        <v>40</v>
      </c>
    </row>
    <row r="65" spans="1:9">
      <c r="A65" s="198">
        <v>61</v>
      </c>
      <c r="B65" s="198" t="s">
        <v>944</v>
      </c>
      <c r="C65" s="167" t="s">
        <v>3337</v>
      </c>
      <c r="D65" s="198" t="s">
        <v>286</v>
      </c>
      <c r="E65" s="246">
        <v>1200</v>
      </c>
      <c r="F65" s="198">
        <f t="shared" si="0"/>
        <v>480</v>
      </c>
      <c r="G65" s="198">
        <f t="shared" si="7"/>
        <v>240</v>
      </c>
      <c r="H65" s="198">
        <f t="shared" si="8"/>
        <v>240</v>
      </c>
      <c r="I65" s="198">
        <f t="shared" si="9"/>
        <v>240</v>
      </c>
    </row>
    <row r="66" spans="1:9">
      <c r="A66" s="198">
        <v>62</v>
      </c>
      <c r="B66" s="198" t="s">
        <v>927</v>
      </c>
      <c r="C66" s="167" t="s">
        <v>3338</v>
      </c>
      <c r="D66" s="198" t="s">
        <v>286</v>
      </c>
      <c r="E66" s="246">
        <v>120</v>
      </c>
      <c r="F66" s="198">
        <f t="shared" si="0"/>
        <v>48</v>
      </c>
      <c r="G66" s="198">
        <f t="shared" si="7"/>
        <v>24</v>
      </c>
      <c r="H66" s="198">
        <f t="shared" si="8"/>
        <v>24</v>
      </c>
      <c r="I66" s="198">
        <f t="shared" si="9"/>
        <v>24</v>
      </c>
    </row>
    <row r="67" spans="1:9">
      <c r="A67" s="198">
        <v>63</v>
      </c>
      <c r="B67" s="198" t="s">
        <v>928</v>
      </c>
      <c r="C67" s="167" t="s">
        <v>3339</v>
      </c>
      <c r="D67" s="198" t="s">
        <v>286</v>
      </c>
      <c r="E67" s="246">
        <v>987</v>
      </c>
      <c r="F67" s="198">
        <v>395</v>
      </c>
      <c r="G67" s="198">
        <v>200</v>
      </c>
      <c r="H67" s="198">
        <v>196</v>
      </c>
      <c r="I67" s="198">
        <v>196</v>
      </c>
    </row>
    <row r="68" spans="1:9">
      <c r="A68" s="198">
        <v>64</v>
      </c>
      <c r="B68" s="198" t="s">
        <v>929</v>
      </c>
      <c r="C68" s="167" t="s">
        <v>3340</v>
      </c>
      <c r="D68" s="198" t="s">
        <v>286</v>
      </c>
      <c r="E68" s="246">
        <v>320</v>
      </c>
      <c r="F68" s="198">
        <f t="shared" si="0"/>
        <v>128</v>
      </c>
      <c r="G68" s="198">
        <f t="shared" si="7"/>
        <v>64</v>
      </c>
      <c r="H68" s="198">
        <f t="shared" si="8"/>
        <v>64</v>
      </c>
      <c r="I68" s="198">
        <f t="shared" si="9"/>
        <v>64</v>
      </c>
    </row>
    <row r="69" spans="1:9">
      <c r="A69" s="198">
        <v>65</v>
      </c>
      <c r="B69" s="198" t="s">
        <v>930</v>
      </c>
      <c r="C69" s="167" t="s">
        <v>3341</v>
      </c>
      <c r="D69" s="198" t="s">
        <v>286</v>
      </c>
      <c r="E69" s="246">
        <v>600</v>
      </c>
      <c r="F69" s="198">
        <f t="shared" ref="F69:F93" si="10">E69*0.4</f>
        <v>240</v>
      </c>
      <c r="G69" s="198">
        <f t="shared" si="7"/>
        <v>120</v>
      </c>
      <c r="H69" s="198">
        <f t="shared" si="8"/>
        <v>120</v>
      </c>
      <c r="I69" s="198">
        <f t="shared" si="9"/>
        <v>120</v>
      </c>
    </row>
    <row r="70" spans="1:9">
      <c r="A70" s="198">
        <v>66</v>
      </c>
      <c r="B70" s="198" t="s">
        <v>931</v>
      </c>
      <c r="C70" s="167" t="s">
        <v>3342</v>
      </c>
      <c r="D70" s="198" t="s">
        <v>286</v>
      </c>
      <c r="E70" s="246">
        <v>220</v>
      </c>
      <c r="F70" s="198">
        <f t="shared" si="10"/>
        <v>88</v>
      </c>
      <c r="G70" s="198">
        <f t="shared" si="7"/>
        <v>44</v>
      </c>
      <c r="H70" s="198">
        <f t="shared" si="8"/>
        <v>44</v>
      </c>
      <c r="I70" s="198">
        <f t="shared" si="9"/>
        <v>44</v>
      </c>
    </row>
    <row r="71" spans="1:9">
      <c r="A71" s="198">
        <v>67</v>
      </c>
      <c r="B71" s="198" t="s">
        <v>932</v>
      </c>
      <c r="C71" s="167" t="s">
        <v>3343</v>
      </c>
      <c r="D71" s="198" t="s">
        <v>286</v>
      </c>
      <c r="E71" s="246">
        <v>120</v>
      </c>
      <c r="F71" s="198">
        <f t="shared" si="10"/>
        <v>48</v>
      </c>
      <c r="G71" s="198">
        <f t="shared" si="7"/>
        <v>24</v>
      </c>
      <c r="H71" s="198">
        <f t="shared" si="8"/>
        <v>24</v>
      </c>
      <c r="I71" s="198">
        <f t="shared" si="9"/>
        <v>24</v>
      </c>
    </row>
    <row r="72" spans="1:9">
      <c r="A72" s="198">
        <v>68</v>
      </c>
      <c r="B72" s="198" t="s">
        <v>933</v>
      </c>
      <c r="C72" s="167" t="s">
        <v>3344</v>
      </c>
      <c r="D72" s="198" t="s">
        <v>286</v>
      </c>
      <c r="E72" s="246">
        <v>130</v>
      </c>
      <c r="F72" s="198">
        <f t="shared" si="10"/>
        <v>52</v>
      </c>
      <c r="G72" s="198">
        <f t="shared" si="7"/>
        <v>26</v>
      </c>
      <c r="H72" s="198">
        <f t="shared" si="8"/>
        <v>26</v>
      </c>
      <c r="I72" s="198">
        <f t="shared" si="9"/>
        <v>26</v>
      </c>
    </row>
    <row r="73" spans="1:9">
      <c r="A73" s="198">
        <v>69</v>
      </c>
      <c r="B73" s="198" t="s">
        <v>934</v>
      </c>
      <c r="C73" s="167" t="s">
        <v>3316</v>
      </c>
      <c r="D73" s="198" t="s">
        <v>286</v>
      </c>
      <c r="E73" s="246">
        <v>60</v>
      </c>
      <c r="F73" s="198">
        <f t="shared" si="10"/>
        <v>24</v>
      </c>
      <c r="G73" s="198">
        <f t="shared" si="7"/>
        <v>12</v>
      </c>
      <c r="H73" s="198">
        <f t="shared" si="8"/>
        <v>12</v>
      </c>
      <c r="I73" s="198">
        <f t="shared" si="9"/>
        <v>12</v>
      </c>
    </row>
    <row r="74" spans="1:9">
      <c r="A74" s="198">
        <v>70</v>
      </c>
      <c r="B74" s="167" t="s">
        <v>935</v>
      </c>
      <c r="C74" s="121" t="s">
        <v>3345</v>
      </c>
      <c r="D74" s="198" t="s">
        <v>286</v>
      </c>
      <c r="E74" s="246">
        <v>1200</v>
      </c>
      <c r="F74" s="198">
        <f t="shared" si="10"/>
        <v>480</v>
      </c>
      <c r="G74" s="198">
        <f t="shared" si="7"/>
        <v>240</v>
      </c>
      <c r="H74" s="198">
        <f t="shared" si="8"/>
        <v>240</v>
      </c>
      <c r="I74" s="198">
        <f t="shared" si="9"/>
        <v>240</v>
      </c>
    </row>
    <row r="75" spans="1:9">
      <c r="A75" s="198">
        <v>71</v>
      </c>
      <c r="B75" s="170" t="s">
        <v>936</v>
      </c>
      <c r="C75" s="167" t="s">
        <v>3346</v>
      </c>
      <c r="D75" s="198" t="s">
        <v>286</v>
      </c>
      <c r="E75" s="246">
        <v>18500</v>
      </c>
      <c r="F75" s="198">
        <f t="shared" si="10"/>
        <v>7400</v>
      </c>
      <c r="G75" s="198">
        <f t="shared" si="7"/>
        <v>3700</v>
      </c>
      <c r="H75" s="198">
        <f t="shared" si="8"/>
        <v>3700</v>
      </c>
      <c r="I75" s="198">
        <f t="shared" si="9"/>
        <v>3700</v>
      </c>
    </row>
    <row r="76" spans="1:9">
      <c r="A76" s="198">
        <v>72</v>
      </c>
      <c r="B76" s="170" t="s">
        <v>937</v>
      </c>
      <c r="C76" s="315" t="s">
        <v>3347</v>
      </c>
      <c r="D76" s="198" t="s">
        <v>286</v>
      </c>
      <c r="E76" s="246">
        <v>6200</v>
      </c>
      <c r="F76" s="198">
        <f t="shared" si="10"/>
        <v>2480</v>
      </c>
      <c r="G76" s="198">
        <f t="shared" si="7"/>
        <v>1240</v>
      </c>
      <c r="H76" s="198">
        <f t="shared" si="8"/>
        <v>1240</v>
      </c>
      <c r="I76" s="198">
        <f t="shared" si="9"/>
        <v>1240</v>
      </c>
    </row>
    <row r="77" spans="1:9" ht="30">
      <c r="A77" s="198">
        <v>73</v>
      </c>
      <c r="B77" s="170" t="s">
        <v>938</v>
      </c>
      <c r="C77" s="167" t="s">
        <v>3348</v>
      </c>
      <c r="D77" s="198" t="s">
        <v>286</v>
      </c>
      <c r="E77" s="246">
        <v>1200</v>
      </c>
      <c r="F77" s="198">
        <f t="shared" si="10"/>
        <v>480</v>
      </c>
      <c r="G77" s="198">
        <f t="shared" si="7"/>
        <v>240</v>
      </c>
      <c r="H77" s="198">
        <f t="shared" si="8"/>
        <v>240</v>
      </c>
      <c r="I77" s="198">
        <f t="shared" si="9"/>
        <v>240</v>
      </c>
    </row>
    <row r="78" spans="1:9">
      <c r="A78" s="198">
        <v>74</v>
      </c>
      <c r="B78" s="170" t="s">
        <v>939</v>
      </c>
      <c r="C78" s="167" t="s">
        <v>3349</v>
      </c>
      <c r="D78" s="198" t="s">
        <v>286</v>
      </c>
      <c r="E78" s="246">
        <v>1200</v>
      </c>
      <c r="F78" s="198">
        <f t="shared" si="10"/>
        <v>480</v>
      </c>
      <c r="G78" s="198">
        <f t="shared" si="7"/>
        <v>240</v>
      </c>
      <c r="H78" s="198">
        <f t="shared" si="8"/>
        <v>240</v>
      </c>
      <c r="I78" s="198">
        <f t="shared" si="9"/>
        <v>240</v>
      </c>
    </row>
    <row r="79" spans="1:9">
      <c r="A79" s="198">
        <v>75</v>
      </c>
      <c r="B79" s="167" t="s">
        <v>940</v>
      </c>
      <c r="C79" s="167" t="s">
        <v>3350</v>
      </c>
      <c r="D79" s="198" t="s">
        <v>286</v>
      </c>
      <c r="E79" s="246">
        <v>600</v>
      </c>
      <c r="F79" s="198">
        <f t="shared" si="10"/>
        <v>240</v>
      </c>
      <c r="G79" s="198">
        <f t="shared" si="7"/>
        <v>120</v>
      </c>
      <c r="H79" s="198">
        <f t="shared" si="8"/>
        <v>120</v>
      </c>
      <c r="I79" s="198">
        <f t="shared" si="9"/>
        <v>120</v>
      </c>
    </row>
    <row r="80" spans="1:9">
      <c r="A80" s="198">
        <v>76</v>
      </c>
      <c r="B80" s="170" t="s">
        <v>945</v>
      </c>
      <c r="C80" s="167" t="s">
        <v>3351</v>
      </c>
      <c r="D80" s="198" t="s">
        <v>286</v>
      </c>
      <c r="E80" s="246">
        <v>2000</v>
      </c>
      <c r="F80" s="198">
        <f t="shared" si="10"/>
        <v>800</v>
      </c>
      <c r="G80" s="198">
        <f t="shared" si="7"/>
        <v>400</v>
      </c>
      <c r="H80" s="198">
        <f t="shared" si="8"/>
        <v>400</v>
      </c>
      <c r="I80" s="198">
        <f t="shared" si="9"/>
        <v>400</v>
      </c>
    </row>
    <row r="81" spans="1:9">
      <c r="A81" s="312" t="s">
        <v>946</v>
      </c>
      <c r="B81" s="313"/>
      <c r="C81" s="313"/>
      <c r="D81" s="313"/>
      <c r="E81" s="313"/>
      <c r="F81" s="313"/>
      <c r="G81" s="313"/>
      <c r="H81" s="313"/>
      <c r="I81" s="314"/>
    </row>
    <row r="82" spans="1:9">
      <c r="A82" s="167">
        <v>77</v>
      </c>
      <c r="B82" s="216" t="s">
        <v>947</v>
      </c>
      <c r="C82" s="167" t="s">
        <v>3352</v>
      </c>
      <c r="D82" s="198" t="s">
        <v>286</v>
      </c>
      <c r="E82" s="234">
        <v>700</v>
      </c>
      <c r="F82" s="198">
        <f t="shared" si="10"/>
        <v>280</v>
      </c>
      <c r="G82" s="198">
        <f t="shared" ref="G82:G93" si="11">E82*0.2</f>
        <v>140</v>
      </c>
      <c r="H82" s="198">
        <f t="shared" ref="H82:H93" si="12">E82*0.2</f>
        <v>140</v>
      </c>
      <c r="I82" s="198">
        <f t="shared" ref="I82:I93" si="13">E82*0.2</f>
        <v>140</v>
      </c>
    </row>
    <row r="83" spans="1:9">
      <c r="A83" s="167">
        <v>78</v>
      </c>
      <c r="B83" s="167" t="s">
        <v>948</v>
      </c>
      <c r="C83" s="167" t="s">
        <v>3353</v>
      </c>
      <c r="D83" s="198" t="s">
        <v>286</v>
      </c>
      <c r="E83" s="246">
        <v>400</v>
      </c>
      <c r="F83" s="198">
        <f t="shared" si="10"/>
        <v>160</v>
      </c>
      <c r="G83" s="198">
        <f t="shared" si="11"/>
        <v>80</v>
      </c>
      <c r="H83" s="198">
        <f t="shared" si="12"/>
        <v>80</v>
      </c>
      <c r="I83" s="198">
        <f t="shared" si="13"/>
        <v>80</v>
      </c>
    </row>
    <row r="84" spans="1:9">
      <c r="A84" s="167">
        <v>79</v>
      </c>
      <c r="B84" s="167" t="s">
        <v>949</v>
      </c>
      <c r="C84" s="167" t="s">
        <v>3354</v>
      </c>
      <c r="D84" s="198" t="s">
        <v>286</v>
      </c>
      <c r="E84" s="246">
        <v>400</v>
      </c>
      <c r="F84" s="198">
        <f t="shared" si="10"/>
        <v>160</v>
      </c>
      <c r="G84" s="198">
        <f t="shared" si="11"/>
        <v>80</v>
      </c>
      <c r="H84" s="198">
        <f t="shared" si="12"/>
        <v>80</v>
      </c>
      <c r="I84" s="198">
        <f t="shared" si="13"/>
        <v>80</v>
      </c>
    </row>
    <row r="85" spans="1:9">
      <c r="A85" s="167">
        <v>80</v>
      </c>
      <c r="B85" s="167" t="s">
        <v>917</v>
      </c>
      <c r="C85" s="167" t="s">
        <v>3355</v>
      </c>
      <c r="D85" s="198" t="s">
        <v>286</v>
      </c>
      <c r="E85" s="246">
        <v>700</v>
      </c>
      <c r="F85" s="198">
        <f t="shared" si="10"/>
        <v>280</v>
      </c>
      <c r="G85" s="198">
        <f t="shared" si="11"/>
        <v>140</v>
      </c>
      <c r="H85" s="198">
        <f t="shared" si="12"/>
        <v>140</v>
      </c>
      <c r="I85" s="198">
        <f t="shared" si="13"/>
        <v>140</v>
      </c>
    </row>
    <row r="86" spans="1:9">
      <c r="A86" s="167">
        <v>81</v>
      </c>
      <c r="B86" s="167" t="s">
        <v>950</v>
      </c>
      <c r="C86" s="167" t="s">
        <v>3356</v>
      </c>
      <c r="D86" s="198" t="s">
        <v>286</v>
      </c>
      <c r="E86" s="246">
        <v>160</v>
      </c>
      <c r="F86" s="198">
        <f t="shared" si="10"/>
        <v>64</v>
      </c>
      <c r="G86" s="198">
        <f t="shared" si="11"/>
        <v>32</v>
      </c>
      <c r="H86" s="198">
        <f t="shared" si="12"/>
        <v>32</v>
      </c>
      <c r="I86" s="198">
        <f t="shared" si="13"/>
        <v>32</v>
      </c>
    </row>
    <row r="87" spans="1:9">
      <c r="A87" s="167">
        <v>82</v>
      </c>
      <c r="B87" s="167" t="s">
        <v>951</v>
      </c>
      <c r="C87" s="167" t="s">
        <v>3357</v>
      </c>
      <c r="D87" s="198" t="s">
        <v>286</v>
      </c>
      <c r="E87" s="246">
        <v>400</v>
      </c>
      <c r="F87" s="198">
        <f t="shared" si="10"/>
        <v>160</v>
      </c>
      <c r="G87" s="198">
        <f t="shared" si="11"/>
        <v>80</v>
      </c>
      <c r="H87" s="198">
        <f t="shared" si="12"/>
        <v>80</v>
      </c>
      <c r="I87" s="198">
        <f t="shared" si="13"/>
        <v>80</v>
      </c>
    </row>
    <row r="88" spans="1:9">
      <c r="A88" s="167">
        <v>83</v>
      </c>
      <c r="B88" s="167" t="s">
        <v>952</v>
      </c>
      <c r="C88" s="167" t="s">
        <v>3358</v>
      </c>
      <c r="D88" s="198" t="s">
        <v>286</v>
      </c>
      <c r="E88" s="246">
        <v>2000</v>
      </c>
      <c r="F88" s="198">
        <f t="shared" si="10"/>
        <v>800</v>
      </c>
      <c r="G88" s="198">
        <f t="shared" si="11"/>
        <v>400</v>
      </c>
      <c r="H88" s="198">
        <f t="shared" si="12"/>
        <v>400</v>
      </c>
      <c r="I88" s="198">
        <f t="shared" si="13"/>
        <v>400</v>
      </c>
    </row>
    <row r="89" spans="1:9">
      <c r="A89" s="167">
        <v>84</v>
      </c>
      <c r="B89" s="167" t="s">
        <v>953</v>
      </c>
      <c r="C89" s="167" t="s">
        <v>3359</v>
      </c>
      <c r="D89" s="198" t="s">
        <v>286</v>
      </c>
      <c r="E89" s="246">
        <v>2000</v>
      </c>
      <c r="F89" s="198">
        <f t="shared" si="10"/>
        <v>800</v>
      </c>
      <c r="G89" s="198">
        <f t="shared" si="11"/>
        <v>400</v>
      </c>
      <c r="H89" s="198">
        <f t="shared" si="12"/>
        <v>400</v>
      </c>
      <c r="I89" s="198">
        <f t="shared" si="13"/>
        <v>400</v>
      </c>
    </row>
    <row r="90" spans="1:9">
      <c r="A90" s="167">
        <v>85</v>
      </c>
      <c r="B90" s="167" t="s">
        <v>954</v>
      </c>
      <c r="C90" s="167" t="s">
        <v>3360</v>
      </c>
      <c r="D90" s="198" t="s">
        <v>286</v>
      </c>
      <c r="E90" s="246">
        <v>800</v>
      </c>
      <c r="F90" s="198">
        <f t="shared" si="10"/>
        <v>320</v>
      </c>
      <c r="G90" s="198">
        <f t="shared" si="11"/>
        <v>160</v>
      </c>
      <c r="H90" s="198">
        <f t="shared" si="12"/>
        <v>160</v>
      </c>
      <c r="I90" s="198">
        <f t="shared" si="13"/>
        <v>160</v>
      </c>
    </row>
    <row r="91" spans="1:9">
      <c r="A91" s="167">
        <v>86</v>
      </c>
      <c r="B91" s="167" t="s">
        <v>955</v>
      </c>
      <c r="C91" s="167" t="s">
        <v>3361</v>
      </c>
      <c r="D91" s="198" t="s">
        <v>286</v>
      </c>
      <c r="E91" s="246">
        <v>650</v>
      </c>
      <c r="F91" s="198">
        <f t="shared" si="10"/>
        <v>260</v>
      </c>
      <c r="G91" s="198">
        <f t="shared" si="11"/>
        <v>130</v>
      </c>
      <c r="H91" s="198">
        <f t="shared" si="12"/>
        <v>130</v>
      </c>
      <c r="I91" s="198">
        <f t="shared" si="13"/>
        <v>130</v>
      </c>
    </row>
    <row r="92" spans="1:9">
      <c r="A92" s="167">
        <v>87</v>
      </c>
      <c r="B92" s="167" t="s">
        <v>956</v>
      </c>
      <c r="C92" s="167" t="s">
        <v>3362</v>
      </c>
      <c r="D92" s="198" t="s">
        <v>286</v>
      </c>
      <c r="E92" s="246">
        <v>650</v>
      </c>
      <c r="F92" s="198">
        <f t="shared" si="10"/>
        <v>260</v>
      </c>
      <c r="G92" s="198">
        <f t="shared" si="11"/>
        <v>130</v>
      </c>
      <c r="H92" s="198">
        <f t="shared" si="12"/>
        <v>130</v>
      </c>
      <c r="I92" s="198">
        <f t="shared" si="13"/>
        <v>130</v>
      </c>
    </row>
    <row r="93" spans="1:9">
      <c r="A93" s="167">
        <v>88</v>
      </c>
      <c r="B93" s="167" t="s">
        <v>957</v>
      </c>
      <c r="C93" s="167" t="s">
        <v>3363</v>
      </c>
      <c r="D93" s="198" t="s">
        <v>286</v>
      </c>
      <c r="E93" s="246">
        <v>650</v>
      </c>
      <c r="F93" s="198">
        <f t="shared" si="10"/>
        <v>260</v>
      </c>
      <c r="G93" s="198">
        <f t="shared" si="11"/>
        <v>130</v>
      </c>
      <c r="H93" s="198">
        <f t="shared" si="12"/>
        <v>130</v>
      </c>
      <c r="I93" s="198">
        <f t="shared" si="13"/>
        <v>130</v>
      </c>
    </row>
    <row r="94" spans="1:9">
      <c r="A94" s="312" t="s">
        <v>958</v>
      </c>
      <c r="B94" s="313"/>
      <c r="C94" s="313"/>
      <c r="D94" s="313"/>
      <c r="E94" s="313"/>
      <c r="F94" s="313"/>
      <c r="G94" s="313"/>
      <c r="H94" s="313"/>
      <c r="I94" s="314"/>
    </row>
    <row r="95" spans="1:9">
      <c r="A95" s="167">
        <v>89</v>
      </c>
      <c r="B95" s="167" t="s">
        <v>959</v>
      </c>
      <c r="C95" s="167" t="s">
        <v>3364</v>
      </c>
      <c r="D95" s="198" t="s">
        <v>286</v>
      </c>
      <c r="E95" s="246">
        <v>10</v>
      </c>
      <c r="F95" s="198"/>
      <c r="G95" s="246">
        <v>10</v>
      </c>
      <c r="H95" s="198"/>
      <c r="I95" s="198"/>
    </row>
    <row r="96" spans="1:9">
      <c r="A96" s="167">
        <v>90</v>
      </c>
      <c r="B96" s="167" t="s">
        <v>960</v>
      </c>
      <c r="C96" s="167" t="s">
        <v>3365</v>
      </c>
      <c r="D96" s="198" t="s">
        <v>286</v>
      </c>
      <c r="E96" s="246">
        <v>10</v>
      </c>
      <c r="F96" s="198"/>
      <c r="G96" s="246">
        <v>10</v>
      </c>
      <c r="H96" s="198"/>
      <c r="I96" s="198"/>
    </row>
    <row r="97" spans="1:9" ht="30">
      <c r="A97" s="167">
        <v>91</v>
      </c>
      <c r="B97" s="170" t="s">
        <v>961</v>
      </c>
      <c r="C97" s="167" t="s">
        <v>3366</v>
      </c>
      <c r="D97" s="198" t="s">
        <v>286</v>
      </c>
      <c r="E97" s="246">
        <v>10</v>
      </c>
      <c r="F97" s="198"/>
      <c r="G97" s="246">
        <v>10</v>
      </c>
      <c r="H97" s="198"/>
      <c r="I97" s="198"/>
    </row>
    <row r="98" spans="1:9">
      <c r="A98" s="167">
        <v>92</v>
      </c>
      <c r="B98" s="167" t="s">
        <v>962</v>
      </c>
      <c r="C98" s="167" t="s">
        <v>3367</v>
      </c>
      <c r="D98" s="198" t="s">
        <v>286</v>
      </c>
      <c r="E98" s="246">
        <v>10</v>
      </c>
      <c r="F98" s="198"/>
      <c r="G98" s="246">
        <v>10</v>
      </c>
      <c r="H98" s="198"/>
      <c r="I98" s="198"/>
    </row>
    <row r="99" spans="1:9">
      <c r="A99" s="167">
        <v>93</v>
      </c>
      <c r="B99" s="167" t="s">
        <v>963</v>
      </c>
      <c r="C99" s="167" t="s">
        <v>3368</v>
      </c>
      <c r="D99" s="198" t="s">
        <v>286</v>
      </c>
      <c r="E99" s="246">
        <v>10</v>
      </c>
      <c r="F99" s="198"/>
      <c r="G99" s="246">
        <v>10</v>
      </c>
      <c r="H99" s="198"/>
      <c r="I99" s="198"/>
    </row>
    <row r="100" spans="1:9">
      <c r="A100" s="167">
        <v>94</v>
      </c>
      <c r="B100" s="167" t="s">
        <v>960</v>
      </c>
      <c r="C100" s="167" t="s">
        <v>3369</v>
      </c>
      <c r="D100" s="198" t="s">
        <v>286</v>
      </c>
      <c r="E100" s="246">
        <v>10</v>
      </c>
      <c r="F100" s="198"/>
      <c r="G100" s="246">
        <v>10</v>
      </c>
      <c r="H100" s="198"/>
      <c r="I100" s="198"/>
    </row>
    <row r="101" spans="1:9" ht="30">
      <c r="A101" s="167">
        <v>95</v>
      </c>
      <c r="B101" s="170" t="s">
        <v>964</v>
      </c>
      <c r="C101" s="167" t="s">
        <v>3370</v>
      </c>
      <c r="D101" s="198" t="s">
        <v>286</v>
      </c>
      <c r="E101" s="234">
        <v>10</v>
      </c>
      <c r="F101" s="198"/>
      <c r="G101" s="246">
        <v>10</v>
      </c>
      <c r="H101" s="198"/>
      <c r="I101" s="198"/>
    </row>
    <row r="102" spans="1:9">
      <c r="A102" s="167">
        <v>96</v>
      </c>
      <c r="B102" s="167" t="s">
        <v>965</v>
      </c>
      <c r="C102" s="167" t="s">
        <v>3371</v>
      </c>
      <c r="D102" s="198" t="s">
        <v>286</v>
      </c>
      <c r="E102" s="234">
        <v>10</v>
      </c>
      <c r="F102" s="198"/>
      <c r="G102" s="246">
        <v>10</v>
      </c>
      <c r="H102" s="198"/>
      <c r="I102" s="198"/>
    </row>
    <row r="103" spans="1:9" ht="30">
      <c r="A103" s="167">
        <v>97</v>
      </c>
      <c r="B103" s="170" t="s">
        <v>966</v>
      </c>
      <c r="C103" s="167" t="s">
        <v>3372</v>
      </c>
      <c r="D103" s="198" t="s">
        <v>286</v>
      </c>
      <c r="E103" s="234">
        <v>10</v>
      </c>
      <c r="F103" s="198"/>
      <c r="G103" s="246">
        <v>10</v>
      </c>
      <c r="H103" s="198"/>
      <c r="I103" s="198"/>
    </row>
    <row r="104" spans="1:9">
      <c r="A104" s="167">
        <v>98</v>
      </c>
      <c r="B104" s="167" t="s">
        <v>938</v>
      </c>
      <c r="C104" s="167" t="s">
        <v>3373</v>
      </c>
      <c r="D104" s="198" t="s">
        <v>286</v>
      </c>
      <c r="E104" s="234">
        <v>40</v>
      </c>
      <c r="F104" s="198"/>
      <c r="G104" s="246">
        <v>40</v>
      </c>
      <c r="H104" s="198"/>
      <c r="I104" s="198"/>
    </row>
    <row r="105" spans="1:9">
      <c r="A105" s="167">
        <v>99</v>
      </c>
      <c r="B105" s="167" t="s">
        <v>939</v>
      </c>
      <c r="C105" s="167" t="s">
        <v>3374</v>
      </c>
      <c r="D105" s="198" t="s">
        <v>286</v>
      </c>
      <c r="E105" s="246">
        <v>10</v>
      </c>
      <c r="F105" s="198"/>
      <c r="G105" s="246">
        <v>10</v>
      </c>
      <c r="H105" s="198"/>
      <c r="I105" s="198"/>
    </row>
    <row r="106" spans="1:9">
      <c r="A106" s="167">
        <v>100</v>
      </c>
      <c r="B106" s="167" t="s">
        <v>967</v>
      </c>
      <c r="C106" s="167" t="s">
        <v>3286</v>
      </c>
      <c r="D106" s="198" t="s">
        <v>286</v>
      </c>
      <c r="E106" s="246">
        <v>10</v>
      </c>
      <c r="F106" s="198"/>
      <c r="G106" s="246">
        <v>10</v>
      </c>
      <c r="H106" s="198"/>
      <c r="I106" s="198"/>
    </row>
    <row r="107" spans="1:9">
      <c r="A107" s="167">
        <v>101</v>
      </c>
      <c r="B107" s="167" t="s">
        <v>968</v>
      </c>
      <c r="C107" s="167"/>
      <c r="D107" s="198" t="s">
        <v>286</v>
      </c>
      <c r="E107" s="246">
        <v>10</v>
      </c>
      <c r="F107" s="198"/>
      <c r="G107" s="246">
        <v>10</v>
      </c>
      <c r="H107" s="198"/>
      <c r="I107" s="198"/>
    </row>
    <row r="108" spans="1:9">
      <c r="A108" s="167">
        <v>102</v>
      </c>
      <c r="B108" s="167" t="s">
        <v>969</v>
      </c>
      <c r="C108" s="167"/>
      <c r="D108" s="198" t="s">
        <v>286</v>
      </c>
      <c r="E108" s="246">
        <v>10</v>
      </c>
      <c r="F108" s="198"/>
      <c r="G108" s="246">
        <v>10</v>
      </c>
      <c r="H108" s="198"/>
      <c r="I108" s="198"/>
    </row>
    <row r="109" spans="1:9">
      <c r="A109" s="167">
        <v>103</v>
      </c>
      <c r="B109" s="167" t="s">
        <v>970</v>
      </c>
      <c r="C109" s="167"/>
      <c r="D109" s="198" t="s">
        <v>286</v>
      </c>
      <c r="E109" s="246">
        <v>10</v>
      </c>
      <c r="F109" s="198"/>
      <c r="G109" s="246">
        <v>10</v>
      </c>
      <c r="H109" s="198"/>
      <c r="I109" s="198"/>
    </row>
    <row r="110" spans="1:9">
      <c r="A110" s="167">
        <v>104</v>
      </c>
      <c r="B110" s="167" t="s">
        <v>971</v>
      </c>
      <c r="C110" s="167"/>
      <c r="D110" s="198" t="s">
        <v>286</v>
      </c>
      <c r="E110" s="246">
        <v>10</v>
      </c>
      <c r="F110" s="198"/>
      <c r="G110" s="246">
        <v>10</v>
      </c>
      <c r="H110" s="198"/>
      <c r="I110" s="198"/>
    </row>
    <row r="111" spans="1:9">
      <c r="A111" s="313" t="s">
        <v>972</v>
      </c>
      <c r="B111" s="313"/>
      <c r="C111" s="313"/>
      <c r="D111" s="313"/>
      <c r="E111" s="313"/>
      <c r="F111" s="313"/>
      <c r="G111" s="313"/>
      <c r="H111" s="313"/>
      <c r="I111" s="314"/>
    </row>
    <row r="112" spans="1:9">
      <c r="A112" s="198">
        <v>92</v>
      </c>
      <c r="B112" s="167" t="s">
        <v>973</v>
      </c>
      <c r="C112" s="167" t="s">
        <v>3375</v>
      </c>
      <c r="D112" s="198" t="s">
        <v>286</v>
      </c>
      <c r="E112" s="246">
        <v>50</v>
      </c>
      <c r="F112" s="246">
        <v>50</v>
      </c>
      <c r="G112" s="198"/>
      <c r="H112" s="198"/>
      <c r="I112" s="198"/>
    </row>
    <row r="113" spans="1:9">
      <c r="A113" s="198">
        <v>93</v>
      </c>
      <c r="B113" s="167" t="s">
        <v>974</v>
      </c>
      <c r="C113" s="167" t="s">
        <v>3376</v>
      </c>
      <c r="D113" s="198" t="s">
        <v>286</v>
      </c>
      <c r="E113" s="246">
        <v>50</v>
      </c>
      <c r="F113" s="246">
        <v>50</v>
      </c>
      <c r="G113" s="198"/>
      <c r="H113" s="198"/>
      <c r="I113" s="198"/>
    </row>
    <row r="114" spans="1:9">
      <c r="A114" s="198">
        <v>94</v>
      </c>
      <c r="B114" s="167" t="s">
        <v>975</v>
      </c>
      <c r="C114" s="167" t="s">
        <v>3377</v>
      </c>
      <c r="D114" s="198" t="s">
        <v>286</v>
      </c>
      <c r="E114" s="246">
        <v>30</v>
      </c>
      <c r="F114" s="246">
        <v>30</v>
      </c>
      <c r="G114" s="198"/>
      <c r="H114" s="198"/>
      <c r="I114" s="198"/>
    </row>
    <row r="115" spans="1:9">
      <c r="A115" s="198">
        <v>95</v>
      </c>
      <c r="B115" s="167" t="s">
        <v>976</v>
      </c>
      <c r="C115" s="167" t="s">
        <v>3378</v>
      </c>
      <c r="D115" s="198" t="s">
        <v>286</v>
      </c>
      <c r="E115" s="246">
        <v>30</v>
      </c>
      <c r="F115" s="246">
        <v>30</v>
      </c>
      <c r="G115" s="198"/>
      <c r="H115" s="198"/>
      <c r="I115" s="198"/>
    </row>
    <row r="116" spans="1:9">
      <c r="A116" s="313" t="s">
        <v>977</v>
      </c>
      <c r="B116" s="313"/>
      <c r="C116" s="313"/>
      <c r="D116" s="313"/>
      <c r="E116" s="313"/>
      <c r="F116" s="313"/>
      <c r="G116" s="313"/>
      <c r="H116" s="313"/>
      <c r="I116" s="314"/>
    </row>
    <row r="117" spans="1:9">
      <c r="A117" s="198">
        <v>96</v>
      </c>
      <c r="B117" s="198" t="s">
        <v>978</v>
      </c>
      <c r="C117" s="167" t="s">
        <v>3379</v>
      </c>
      <c r="D117" s="198" t="s">
        <v>286</v>
      </c>
      <c r="E117" s="246">
        <v>60</v>
      </c>
      <c r="F117" s="198">
        <f t="shared" ref="F117:F145" si="14">E117*0.4</f>
        <v>24</v>
      </c>
      <c r="G117" s="198">
        <f t="shared" ref="G117:G145" si="15">E117*0.2</f>
        <v>12</v>
      </c>
      <c r="H117" s="198">
        <f t="shared" ref="H117:H145" si="16">E117*0.2</f>
        <v>12</v>
      </c>
      <c r="I117" s="198">
        <f t="shared" ref="I117:I145" si="17">E117*0.2</f>
        <v>12</v>
      </c>
    </row>
    <row r="118" spans="1:9">
      <c r="A118" s="198">
        <v>97</v>
      </c>
      <c r="B118" s="198" t="s">
        <v>979</v>
      </c>
      <c r="C118" s="167" t="s">
        <v>3380</v>
      </c>
      <c r="D118" s="198" t="s">
        <v>286</v>
      </c>
      <c r="E118" s="246">
        <v>60</v>
      </c>
      <c r="F118" s="198">
        <f t="shared" si="14"/>
        <v>24</v>
      </c>
      <c r="G118" s="198">
        <f t="shared" si="15"/>
        <v>12</v>
      </c>
      <c r="H118" s="198">
        <f t="shared" si="16"/>
        <v>12</v>
      </c>
      <c r="I118" s="198">
        <f t="shared" si="17"/>
        <v>12</v>
      </c>
    </row>
    <row r="119" spans="1:9">
      <c r="A119" s="198">
        <v>98</v>
      </c>
      <c r="B119" s="198" t="s">
        <v>980</v>
      </c>
      <c r="C119" s="167" t="s">
        <v>3381</v>
      </c>
      <c r="D119" s="198" t="s">
        <v>286</v>
      </c>
      <c r="E119" s="246">
        <v>60</v>
      </c>
      <c r="F119" s="198">
        <f t="shared" si="14"/>
        <v>24</v>
      </c>
      <c r="G119" s="198">
        <f t="shared" si="15"/>
        <v>12</v>
      </c>
      <c r="H119" s="198">
        <f t="shared" si="16"/>
        <v>12</v>
      </c>
      <c r="I119" s="198">
        <f t="shared" si="17"/>
        <v>12</v>
      </c>
    </row>
    <row r="120" spans="1:9">
      <c r="A120" s="198">
        <v>99</v>
      </c>
      <c r="B120" s="198" t="s">
        <v>981</v>
      </c>
      <c r="C120" s="167" t="s">
        <v>3382</v>
      </c>
      <c r="D120" s="198" t="s">
        <v>286</v>
      </c>
      <c r="E120" s="246">
        <v>120</v>
      </c>
      <c r="F120" s="198">
        <f t="shared" si="14"/>
        <v>48</v>
      </c>
      <c r="G120" s="198">
        <f t="shared" si="15"/>
        <v>24</v>
      </c>
      <c r="H120" s="198">
        <f t="shared" si="16"/>
        <v>24</v>
      </c>
      <c r="I120" s="198">
        <f t="shared" si="17"/>
        <v>24</v>
      </c>
    </row>
    <row r="121" spans="1:9">
      <c r="A121" s="198">
        <v>100</v>
      </c>
      <c r="B121" s="198" t="s">
        <v>982</v>
      </c>
      <c r="C121" s="167" t="s">
        <v>3383</v>
      </c>
      <c r="D121" s="198" t="s">
        <v>286</v>
      </c>
      <c r="E121" s="246">
        <v>60</v>
      </c>
      <c r="F121" s="198">
        <f t="shared" si="14"/>
        <v>24</v>
      </c>
      <c r="G121" s="198">
        <f t="shared" si="15"/>
        <v>12</v>
      </c>
      <c r="H121" s="198">
        <f t="shared" si="16"/>
        <v>12</v>
      </c>
      <c r="I121" s="198">
        <f t="shared" si="17"/>
        <v>12</v>
      </c>
    </row>
    <row r="122" spans="1:9">
      <c r="A122" s="198">
        <v>101</v>
      </c>
      <c r="B122" s="51" t="s">
        <v>983</v>
      </c>
      <c r="C122" s="167" t="s">
        <v>3384</v>
      </c>
      <c r="D122" s="198" t="s">
        <v>286</v>
      </c>
      <c r="E122" s="246">
        <v>60</v>
      </c>
      <c r="F122" s="198">
        <f t="shared" si="14"/>
        <v>24</v>
      </c>
      <c r="G122" s="198">
        <f t="shared" si="15"/>
        <v>12</v>
      </c>
      <c r="H122" s="198">
        <f t="shared" si="16"/>
        <v>12</v>
      </c>
      <c r="I122" s="198">
        <f t="shared" si="17"/>
        <v>12</v>
      </c>
    </row>
    <row r="123" spans="1:9">
      <c r="A123" s="198">
        <v>102</v>
      </c>
      <c r="B123" s="198" t="s">
        <v>984</v>
      </c>
      <c r="C123" s="167" t="s">
        <v>3385</v>
      </c>
      <c r="D123" s="198" t="s">
        <v>286</v>
      </c>
      <c r="E123" s="246">
        <v>80</v>
      </c>
      <c r="F123" s="198">
        <f t="shared" si="14"/>
        <v>32</v>
      </c>
      <c r="G123" s="198">
        <f t="shared" si="15"/>
        <v>16</v>
      </c>
      <c r="H123" s="198">
        <f t="shared" si="16"/>
        <v>16</v>
      </c>
      <c r="I123" s="198">
        <f t="shared" si="17"/>
        <v>16</v>
      </c>
    </row>
    <row r="124" spans="1:9">
      <c r="A124" s="198">
        <v>103</v>
      </c>
      <c r="B124" s="198" t="s">
        <v>985</v>
      </c>
      <c r="C124" s="167" t="s">
        <v>3386</v>
      </c>
      <c r="D124" s="198" t="s">
        <v>286</v>
      </c>
      <c r="E124" s="246">
        <v>60</v>
      </c>
      <c r="F124" s="198">
        <f t="shared" si="14"/>
        <v>24</v>
      </c>
      <c r="G124" s="198">
        <f t="shared" si="15"/>
        <v>12</v>
      </c>
      <c r="H124" s="198">
        <f t="shared" si="16"/>
        <v>12</v>
      </c>
      <c r="I124" s="198">
        <f t="shared" si="17"/>
        <v>12</v>
      </c>
    </row>
    <row r="125" spans="1:9">
      <c r="A125" s="198">
        <v>104</v>
      </c>
      <c r="B125" s="198" t="s">
        <v>986</v>
      </c>
      <c r="C125" s="167" t="s">
        <v>3387</v>
      </c>
      <c r="D125" s="198" t="s">
        <v>286</v>
      </c>
      <c r="E125" s="246">
        <v>60</v>
      </c>
      <c r="F125" s="198">
        <f t="shared" si="14"/>
        <v>24</v>
      </c>
      <c r="G125" s="198">
        <f t="shared" si="15"/>
        <v>12</v>
      </c>
      <c r="H125" s="198">
        <f t="shared" si="16"/>
        <v>12</v>
      </c>
      <c r="I125" s="198">
        <f t="shared" si="17"/>
        <v>12</v>
      </c>
    </row>
    <row r="126" spans="1:9">
      <c r="A126" s="198">
        <v>105</v>
      </c>
      <c r="B126" s="198" t="s">
        <v>952</v>
      </c>
      <c r="C126" s="167" t="s">
        <v>3388</v>
      </c>
      <c r="D126" s="198" t="s">
        <v>286</v>
      </c>
      <c r="E126" s="246">
        <v>80</v>
      </c>
      <c r="F126" s="198">
        <f t="shared" si="14"/>
        <v>32</v>
      </c>
      <c r="G126" s="198">
        <f t="shared" si="15"/>
        <v>16</v>
      </c>
      <c r="H126" s="198">
        <f t="shared" si="16"/>
        <v>16</v>
      </c>
      <c r="I126" s="198">
        <f t="shared" si="17"/>
        <v>16</v>
      </c>
    </row>
    <row r="127" spans="1:9">
      <c r="A127" s="198">
        <v>106</v>
      </c>
      <c r="B127" s="198" t="s">
        <v>987</v>
      </c>
      <c r="C127" s="167" t="s">
        <v>3389</v>
      </c>
      <c r="D127" s="198" t="s">
        <v>286</v>
      </c>
      <c r="E127" s="246">
        <v>80</v>
      </c>
      <c r="F127" s="198">
        <f t="shared" si="14"/>
        <v>32</v>
      </c>
      <c r="G127" s="198">
        <f t="shared" si="15"/>
        <v>16</v>
      </c>
      <c r="H127" s="198">
        <f t="shared" si="16"/>
        <v>16</v>
      </c>
      <c r="I127" s="198">
        <f t="shared" si="17"/>
        <v>16</v>
      </c>
    </row>
    <row r="128" spans="1:9">
      <c r="A128" s="198">
        <v>107</v>
      </c>
      <c r="B128" s="198" t="s">
        <v>988</v>
      </c>
      <c r="C128" s="167" t="s">
        <v>3390</v>
      </c>
      <c r="D128" s="198" t="s">
        <v>286</v>
      </c>
      <c r="E128" s="246">
        <v>30</v>
      </c>
      <c r="F128" s="198">
        <f t="shared" si="14"/>
        <v>12</v>
      </c>
      <c r="G128" s="198">
        <f t="shared" si="15"/>
        <v>6</v>
      </c>
      <c r="H128" s="198">
        <f t="shared" si="16"/>
        <v>6</v>
      </c>
      <c r="I128" s="198">
        <f t="shared" si="17"/>
        <v>6</v>
      </c>
    </row>
    <row r="129" spans="1:9">
      <c r="A129" s="198">
        <v>108</v>
      </c>
      <c r="B129" s="198" t="s">
        <v>989</v>
      </c>
      <c r="C129" s="167" t="s">
        <v>3391</v>
      </c>
      <c r="D129" s="198" t="s">
        <v>286</v>
      </c>
      <c r="E129" s="246">
        <v>60</v>
      </c>
      <c r="F129" s="198">
        <f t="shared" si="14"/>
        <v>24</v>
      </c>
      <c r="G129" s="198">
        <f t="shared" si="15"/>
        <v>12</v>
      </c>
      <c r="H129" s="198">
        <f t="shared" si="16"/>
        <v>12</v>
      </c>
      <c r="I129" s="198">
        <f t="shared" si="17"/>
        <v>12</v>
      </c>
    </row>
    <row r="130" spans="1:9">
      <c r="A130" s="198">
        <v>109</v>
      </c>
      <c r="B130" s="198" t="s">
        <v>990</v>
      </c>
      <c r="C130" s="167" t="s">
        <v>3392</v>
      </c>
      <c r="D130" s="198" t="s">
        <v>286</v>
      </c>
      <c r="E130" s="246">
        <v>60</v>
      </c>
      <c r="F130" s="198">
        <f t="shared" si="14"/>
        <v>24</v>
      </c>
      <c r="G130" s="198">
        <f t="shared" si="15"/>
        <v>12</v>
      </c>
      <c r="H130" s="198">
        <f t="shared" si="16"/>
        <v>12</v>
      </c>
      <c r="I130" s="198">
        <f t="shared" si="17"/>
        <v>12</v>
      </c>
    </row>
    <row r="131" spans="1:9">
      <c r="A131" s="198">
        <v>110</v>
      </c>
      <c r="B131" s="198" t="s">
        <v>991</v>
      </c>
      <c r="C131" s="167" t="s">
        <v>3393</v>
      </c>
      <c r="D131" s="198" t="s">
        <v>286</v>
      </c>
      <c r="E131" s="246">
        <v>60</v>
      </c>
      <c r="F131" s="198">
        <f t="shared" si="14"/>
        <v>24</v>
      </c>
      <c r="G131" s="198">
        <f t="shared" si="15"/>
        <v>12</v>
      </c>
      <c r="H131" s="198">
        <f t="shared" si="16"/>
        <v>12</v>
      </c>
      <c r="I131" s="198">
        <f t="shared" si="17"/>
        <v>12</v>
      </c>
    </row>
    <row r="132" spans="1:9">
      <c r="A132" s="198">
        <v>111</v>
      </c>
      <c r="B132" s="198" t="s">
        <v>992</v>
      </c>
      <c r="C132" s="167" t="s">
        <v>3394</v>
      </c>
      <c r="D132" s="198" t="s">
        <v>286</v>
      </c>
      <c r="E132" s="246">
        <v>60</v>
      </c>
      <c r="F132" s="198">
        <f t="shared" si="14"/>
        <v>24</v>
      </c>
      <c r="G132" s="198">
        <f t="shared" si="15"/>
        <v>12</v>
      </c>
      <c r="H132" s="198">
        <f t="shared" si="16"/>
        <v>12</v>
      </c>
      <c r="I132" s="198">
        <f t="shared" si="17"/>
        <v>12</v>
      </c>
    </row>
    <row r="133" spans="1:9">
      <c r="A133" s="198">
        <v>112</v>
      </c>
      <c r="B133" s="198" t="s">
        <v>993</v>
      </c>
      <c r="C133" s="167" t="s">
        <v>3395</v>
      </c>
      <c r="D133" s="198" t="s">
        <v>286</v>
      </c>
      <c r="E133" s="246">
        <v>60</v>
      </c>
      <c r="F133" s="198">
        <f t="shared" si="14"/>
        <v>24</v>
      </c>
      <c r="G133" s="198">
        <f t="shared" si="15"/>
        <v>12</v>
      </c>
      <c r="H133" s="198">
        <f t="shared" si="16"/>
        <v>12</v>
      </c>
      <c r="I133" s="198">
        <f t="shared" si="17"/>
        <v>12</v>
      </c>
    </row>
    <row r="134" spans="1:9">
      <c r="A134" s="198">
        <v>113</v>
      </c>
      <c r="B134" s="198" t="s">
        <v>994</v>
      </c>
      <c r="C134" s="167" t="s">
        <v>3396</v>
      </c>
      <c r="D134" s="198" t="s">
        <v>286</v>
      </c>
      <c r="E134" s="246">
        <v>100</v>
      </c>
      <c r="F134" s="198">
        <f t="shared" si="14"/>
        <v>40</v>
      </c>
      <c r="G134" s="198">
        <f t="shared" si="15"/>
        <v>20</v>
      </c>
      <c r="H134" s="198">
        <f t="shared" si="16"/>
        <v>20</v>
      </c>
      <c r="I134" s="198">
        <f t="shared" si="17"/>
        <v>20</v>
      </c>
    </row>
    <row r="135" spans="1:9">
      <c r="A135" s="198">
        <v>114</v>
      </c>
      <c r="B135" s="198" t="s">
        <v>995</v>
      </c>
      <c r="C135" s="167" t="s">
        <v>3397</v>
      </c>
      <c r="D135" s="198" t="s">
        <v>286</v>
      </c>
      <c r="E135" s="246">
        <v>40</v>
      </c>
      <c r="F135" s="198">
        <f t="shared" si="14"/>
        <v>16</v>
      </c>
      <c r="G135" s="198">
        <f t="shared" si="15"/>
        <v>8</v>
      </c>
      <c r="H135" s="198">
        <f t="shared" si="16"/>
        <v>8</v>
      </c>
      <c r="I135" s="198">
        <f t="shared" si="17"/>
        <v>8</v>
      </c>
    </row>
    <row r="136" spans="1:9">
      <c r="A136" s="198">
        <v>115</v>
      </c>
      <c r="B136" s="198" t="s">
        <v>996</v>
      </c>
      <c r="C136" s="167" t="s">
        <v>3398</v>
      </c>
      <c r="D136" s="198" t="s">
        <v>286</v>
      </c>
      <c r="E136" s="246">
        <v>2400</v>
      </c>
      <c r="F136" s="198">
        <f t="shared" si="14"/>
        <v>960</v>
      </c>
      <c r="G136" s="198">
        <f t="shared" si="15"/>
        <v>480</v>
      </c>
      <c r="H136" s="198">
        <f t="shared" si="16"/>
        <v>480</v>
      </c>
      <c r="I136" s="198">
        <f t="shared" si="17"/>
        <v>480</v>
      </c>
    </row>
    <row r="137" spans="1:9">
      <c r="A137" s="198">
        <v>116</v>
      </c>
      <c r="B137" s="198" t="s">
        <v>997</v>
      </c>
      <c r="C137" s="167" t="s">
        <v>3399</v>
      </c>
      <c r="D137" s="198" t="s">
        <v>286</v>
      </c>
      <c r="E137" s="246">
        <v>60</v>
      </c>
      <c r="F137" s="198">
        <f t="shared" si="14"/>
        <v>24</v>
      </c>
      <c r="G137" s="198">
        <f t="shared" si="15"/>
        <v>12</v>
      </c>
      <c r="H137" s="198">
        <f t="shared" si="16"/>
        <v>12</v>
      </c>
      <c r="I137" s="198">
        <f t="shared" si="17"/>
        <v>12</v>
      </c>
    </row>
    <row r="138" spans="1:9">
      <c r="A138" s="198">
        <v>117</v>
      </c>
      <c r="B138" s="198" t="s">
        <v>998</v>
      </c>
      <c r="C138" s="167" t="s">
        <v>3400</v>
      </c>
      <c r="D138" s="198" t="s">
        <v>286</v>
      </c>
      <c r="E138" s="246">
        <v>100</v>
      </c>
      <c r="F138" s="198">
        <f t="shared" si="14"/>
        <v>40</v>
      </c>
      <c r="G138" s="198">
        <f t="shared" si="15"/>
        <v>20</v>
      </c>
      <c r="H138" s="198">
        <f t="shared" si="16"/>
        <v>20</v>
      </c>
      <c r="I138" s="198">
        <f t="shared" si="17"/>
        <v>20</v>
      </c>
    </row>
    <row r="139" spans="1:9">
      <c r="A139" s="198">
        <v>118</v>
      </c>
      <c r="B139" s="198" t="s">
        <v>999</v>
      </c>
      <c r="C139" s="167" t="s">
        <v>3401</v>
      </c>
      <c r="D139" s="198" t="s">
        <v>286</v>
      </c>
      <c r="E139" s="246">
        <v>40</v>
      </c>
      <c r="F139" s="198">
        <f t="shared" si="14"/>
        <v>16</v>
      </c>
      <c r="G139" s="198">
        <f t="shared" si="15"/>
        <v>8</v>
      </c>
      <c r="H139" s="198">
        <f t="shared" si="16"/>
        <v>8</v>
      </c>
      <c r="I139" s="198">
        <f t="shared" si="17"/>
        <v>8</v>
      </c>
    </row>
    <row r="140" spans="1:9">
      <c r="A140" s="198">
        <v>119</v>
      </c>
      <c r="B140" s="198" t="s">
        <v>1000</v>
      </c>
      <c r="C140" s="167" t="s">
        <v>3402</v>
      </c>
      <c r="D140" s="198" t="s">
        <v>286</v>
      </c>
      <c r="E140" s="246">
        <v>100</v>
      </c>
      <c r="F140" s="198">
        <f t="shared" si="14"/>
        <v>40</v>
      </c>
      <c r="G140" s="198">
        <f t="shared" si="15"/>
        <v>20</v>
      </c>
      <c r="H140" s="198">
        <f t="shared" si="16"/>
        <v>20</v>
      </c>
      <c r="I140" s="198">
        <f t="shared" si="17"/>
        <v>20</v>
      </c>
    </row>
    <row r="141" spans="1:9">
      <c r="A141" s="198">
        <v>120</v>
      </c>
      <c r="B141" s="198" t="s">
        <v>1001</v>
      </c>
      <c r="C141" s="167" t="s">
        <v>3403</v>
      </c>
      <c r="D141" s="198" t="s">
        <v>286</v>
      </c>
      <c r="E141" s="246">
        <v>100</v>
      </c>
      <c r="F141" s="198">
        <f t="shared" si="14"/>
        <v>40</v>
      </c>
      <c r="G141" s="198">
        <f t="shared" si="15"/>
        <v>20</v>
      </c>
      <c r="H141" s="198">
        <f t="shared" si="16"/>
        <v>20</v>
      </c>
      <c r="I141" s="198">
        <f t="shared" si="17"/>
        <v>20</v>
      </c>
    </row>
    <row r="142" spans="1:9">
      <c r="A142" s="198">
        <v>121</v>
      </c>
      <c r="B142" s="53" t="s">
        <v>1002</v>
      </c>
      <c r="C142" s="167" t="s">
        <v>3404</v>
      </c>
      <c r="D142" s="198" t="s">
        <v>286</v>
      </c>
      <c r="E142" s="246">
        <v>60</v>
      </c>
      <c r="F142" s="198">
        <f t="shared" si="14"/>
        <v>24</v>
      </c>
      <c r="G142" s="198">
        <f t="shared" si="15"/>
        <v>12</v>
      </c>
      <c r="H142" s="198">
        <f t="shared" si="16"/>
        <v>12</v>
      </c>
      <c r="I142" s="198">
        <f t="shared" si="17"/>
        <v>12</v>
      </c>
    </row>
    <row r="143" spans="1:9">
      <c r="A143" s="198">
        <v>122</v>
      </c>
      <c r="B143" s="53" t="s">
        <v>1003</v>
      </c>
      <c r="C143" s="122" t="s">
        <v>3405</v>
      </c>
      <c r="D143" s="56" t="s">
        <v>286</v>
      </c>
      <c r="E143" s="265">
        <v>60</v>
      </c>
      <c r="F143" s="198">
        <f t="shared" si="14"/>
        <v>24</v>
      </c>
      <c r="G143" s="198">
        <f t="shared" si="15"/>
        <v>12</v>
      </c>
      <c r="H143" s="198">
        <f t="shared" si="16"/>
        <v>12</v>
      </c>
      <c r="I143" s="198">
        <f t="shared" si="17"/>
        <v>12</v>
      </c>
    </row>
    <row r="144" spans="1:9">
      <c r="A144" s="198">
        <v>123</v>
      </c>
      <c r="B144" s="53" t="s">
        <v>1002</v>
      </c>
      <c r="C144" s="121" t="s">
        <v>3406</v>
      </c>
      <c r="D144" s="198" t="s">
        <v>286</v>
      </c>
      <c r="E144" s="246">
        <v>60</v>
      </c>
      <c r="F144" s="198">
        <f t="shared" si="14"/>
        <v>24</v>
      </c>
      <c r="G144" s="198">
        <f t="shared" si="15"/>
        <v>12</v>
      </c>
      <c r="H144" s="198">
        <f t="shared" si="16"/>
        <v>12</v>
      </c>
      <c r="I144" s="198">
        <f t="shared" si="17"/>
        <v>12</v>
      </c>
    </row>
    <row r="145" spans="1:9">
      <c r="A145" s="198">
        <v>124</v>
      </c>
      <c r="B145" s="53" t="s">
        <v>1003</v>
      </c>
      <c r="C145" s="121" t="s">
        <v>3407</v>
      </c>
      <c r="D145" s="198" t="s">
        <v>286</v>
      </c>
      <c r="E145" s="246">
        <v>60</v>
      </c>
      <c r="F145" s="198">
        <f t="shared" si="14"/>
        <v>24</v>
      </c>
      <c r="G145" s="198">
        <f t="shared" si="15"/>
        <v>12</v>
      </c>
      <c r="H145" s="198">
        <f t="shared" si="16"/>
        <v>12</v>
      </c>
      <c r="I145" s="198">
        <f t="shared" si="17"/>
        <v>12</v>
      </c>
    </row>
    <row r="146" spans="1:9">
      <c r="A146" s="313" t="s">
        <v>1004</v>
      </c>
      <c r="B146" s="313"/>
      <c r="C146" s="313"/>
      <c r="D146" s="313"/>
      <c r="E146" s="313"/>
      <c r="F146" s="313"/>
      <c r="G146" s="313"/>
      <c r="H146" s="313"/>
      <c r="I146" s="314"/>
    </row>
    <row r="147" spans="1:9">
      <c r="A147" s="198">
        <v>125</v>
      </c>
      <c r="B147" s="53" t="s">
        <v>1005</v>
      </c>
      <c r="C147" s="121" t="s">
        <v>3408</v>
      </c>
      <c r="D147" s="198" t="s">
        <v>286</v>
      </c>
      <c r="E147" s="246">
        <v>20</v>
      </c>
      <c r="F147" s="246">
        <v>20</v>
      </c>
      <c r="G147" s="198"/>
      <c r="H147" s="198"/>
      <c r="I147" s="198"/>
    </row>
    <row r="148" spans="1:9">
      <c r="A148" s="198">
        <v>126</v>
      </c>
      <c r="B148" s="53" t="s">
        <v>1006</v>
      </c>
      <c r="C148" s="121" t="s">
        <v>3409</v>
      </c>
      <c r="D148" s="198" t="s">
        <v>286</v>
      </c>
      <c r="E148" s="246">
        <v>20</v>
      </c>
      <c r="F148" s="246">
        <v>20</v>
      </c>
      <c r="G148" s="198"/>
      <c r="H148" s="198"/>
      <c r="I148" s="198"/>
    </row>
    <row r="149" spans="1:9">
      <c r="A149" s="198">
        <v>127</v>
      </c>
      <c r="B149" s="53" t="s">
        <v>1007</v>
      </c>
      <c r="C149" s="121" t="s">
        <v>3410</v>
      </c>
      <c r="D149" s="198" t="s">
        <v>286</v>
      </c>
      <c r="E149" s="246">
        <v>20</v>
      </c>
      <c r="F149" s="246">
        <v>20</v>
      </c>
      <c r="G149" s="198"/>
      <c r="H149" s="198"/>
      <c r="I149" s="198"/>
    </row>
    <row r="150" spans="1:9">
      <c r="A150" s="198">
        <v>128</v>
      </c>
      <c r="B150" s="53" t="s">
        <v>1008</v>
      </c>
      <c r="C150" s="121" t="s">
        <v>3411</v>
      </c>
      <c r="D150" s="198" t="s">
        <v>286</v>
      </c>
      <c r="E150" s="246">
        <v>20</v>
      </c>
      <c r="F150" s="246">
        <v>20</v>
      </c>
      <c r="G150" s="198"/>
      <c r="H150" s="198"/>
      <c r="I150" s="198"/>
    </row>
    <row r="151" spans="1:9">
      <c r="A151" s="198">
        <v>129</v>
      </c>
      <c r="B151" s="53" t="s">
        <v>1009</v>
      </c>
      <c r="C151" s="121" t="s">
        <v>3412</v>
      </c>
      <c r="D151" s="198" t="s">
        <v>286</v>
      </c>
      <c r="E151" s="246">
        <v>60</v>
      </c>
      <c r="F151" s="246">
        <v>60</v>
      </c>
      <c r="G151" s="198"/>
      <c r="H151" s="198"/>
      <c r="I151" s="198"/>
    </row>
    <row r="152" spans="1:9">
      <c r="A152" s="198">
        <v>130</v>
      </c>
      <c r="B152" s="53" t="s">
        <v>1010</v>
      </c>
      <c r="C152" s="121" t="s">
        <v>3413</v>
      </c>
      <c r="D152" s="198" t="s">
        <v>286</v>
      </c>
      <c r="E152" s="246">
        <v>20</v>
      </c>
      <c r="F152" s="246">
        <v>20</v>
      </c>
      <c r="G152" s="198"/>
      <c r="H152" s="198"/>
      <c r="I152" s="198"/>
    </row>
    <row r="153" spans="1:9">
      <c r="A153" s="198">
        <v>131</v>
      </c>
      <c r="B153" s="53" t="s">
        <v>982</v>
      </c>
      <c r="C153" s="121" t="s">
        <v>3414</v>
      </c>
      <c r="D153" s="198" t="s">
        <v>286</v>
      </c>
      <c r="E153" s="246">
        <v>20</v>
      </c>
      <c r="F153" s="246">
        <v>20</v>
      </c>
      <c r="G153" s="198"/>
      <c r="H153" s="198"/>
      <c r="I153" s="198"/>
    </row>
    <row r="154" spans="1:9">
      <c r="A154" s="198">
        <v>132</v>
      </c>
      <c r="B154" s="53" t="s">
        <v>1011</v>
      </c>
      <c r="C154" s="121" t="s">
        <v>3415</v>
      </c>
      <c r="D154" s="198" t="s">
        <v>286</v>
      </c>
      <c r="E154" s="246">
        <v>20</v>
      </c>
      <c r="F154" s="246">
        <v>20</v>
      </c>
      <c r="G154" s="198"/>
      <c r="H154" s="198"/>
      <c r="I154" s="198"/>
    </row>
    <row r="155" spans="1:9">
      <c r="A155" s="198">
        <v>133</v>
      </c>
      <c r="B155" s="53" t="s">
        <v>1012</v>
      </c>
      <c r="C155" s="121" t="s">
        <v>3416</v>
      </c>
      <c r="D155" s="198" t="s">
        <v>286</v>
      </c>
      <c r="E155" s="246">
        <v>20</v>
      </c>
      <c r="F155" s="246">
        <v>20</v>
      </c>
      <c r="G155" s="198"/>
      <c r="H155" s="198"/>
      <c r="I155" s="198"/>
    </row>
    <row r="156" spans="1:9">
      <c r="A156" s="198">
        <v>134</v>
      </c>
      <c r="B156" s="53" t="s">
        <v>1013</v>
      </c>
      <c r="C156" s="121" t="s">
        <v>3417</v>
      </c>
      <c r="D156" s="198" t="s">
        <v>286</v>
      </c>
      <c r="E156" s="246">
        <v>20</v>
      </c>
      <c r="F156" s="246">
        <v>20</v>
      </c>
      <c r="G156" s="198"/>
      <c r="H156" s="198"/>
      <c r="I156" s="198"/>
    </row>
    <row r="157" spans="1:9">
      <c r="A157" s="198">
        <v>135</v>
      </c>
      <c r="B157" s="53" t="s">
        <v>1014</v>
      </c>
      <c r="C157" s="121" t="s">
        <v>3418</v>
      </c>
      <c r="D157" s="198" t="s">
        <v>286</v>
      </c>
      <c r="E157" s="246">
        <v>20</v>
      </c>
      <c r="F157" s="246">
        <v>20</v>
      </c>
      <c r="G157" s="198"/>
      <c r="H157" s="198"/>
      <c r="I157" s="198"/>
    </row>
    <row r="158" spans="1:9">
      <c r="A158" s="198">
        <v>136</v>
      </c>
      <c r="B158" s="53" t="s">
        <v>1015</v>
      </c>
      <c r="C158" s="121" t="s">
        <v>3419</v>
      </c>
      <c r="D158" s="198" t="s">
        <v>286</v>
      </c>
      <c r="E158" s="246">
        <v>100</v>
      </c>
      <c r="F158" s="246">
        <v>100</v>
      </c>
      <c r="G158" s="198"/>
      <c r="H158" s="198"/>
      <c r="I158" s="198"/>
    </row>
    <row r="159" spans="1:9">
      <c r="A159" s="313" t="s">
        <v>1016</v>
      </c>
      <c r="B159" s="313"/>
      <c r="C159" s="313"/>
      <c r="D159" s="313"/>
      <c r="E159" s="313"/>
      <c r="F159" s="313"/>
      <c r="G159" s="313"/>
      <c r="H159" s="313"/>
      <c r="I159" s="314"/>
    </row>
    <row r="160" spans="1:9">
      <c r="A160" s="198">
        <v>137</v>
      </c>
      <c r="B160" s="198" t="s">
        <v>1016</v>
      </c>
      <c r="C160" s="316" t="s">
        <v>3420</v>
      </c>
      <c r="D160" s="198" t="s">
        <v>286</v>
      </c>
      <c r="E160" s="246">
        <v>18</v>
      </c>
      <c r="F160" s="246">
        <v>18</v>
      </c>
      <c r="G160" s="198"/>
      <c r="H160" s="198"/>
      <c r="I160" s="198"/>
    </row>
    <row r="161" spans="1:9">
      <c r="A161" s="198">
        <v>138</v>
      </c>
      <c r="B161" s="198" t="s">
        <v>1017</v>
      </c>
      <c r="C161" s="316" t="s">
        <v>3421</v>
      </c>
      <c r="D161" s="198" t="s">
        <v>286</v>
      </c>
      <c r="E161" s="246">
        <v>36</v>
      </c>
      <c r="F161" s="246">
        <v>36</v>
      </c>
      <c r="G161" s="198"/>
      <c r="H161" s="198"/>
      <c r="I161" s="198"/>
    </row>
    <row r="162" spans="1:9">
      <c r="A162" s="198">
        <v>139</v>
      </c>
      <c r="B162" s="216" t="s">
        <v>1018</v>
      </c>
      <c r="C162" s="316" t="s">
        <v>3422</v>
      </c>
      <c r="D162" s="198" t="s">
        <v>286</v>
      </c>
      <c r="E162" s="246">
        <v>90</v>
      </c>
      <c r="F162" s="246">
        <v>90</v>
      </c>
      <c r="G162" s="198"/>
      <c r="H162" s="198"/>
      <c r="I162" s="198"/>
    </row>
    <row r="163" spans="1:9">
      <c r="A163" s="198">
        <v>140</v>
      </c>
      <c r="B163" s="198" t="s">
        <v>1019</v>
      </c>
      <c r="C163" s="316" t="s">
        <v>3423</v>
      </c>
      <c r="D163" s="198" t="s">
        <v>286</v>
      </c>
      <c r="E163" s="246">
        <v>36</v>
      </c>
      <c r="F163" s="246">
        <v>36</v>
      </c>
      <c r="G163" s="198"/>
      <c r="H163" s="198"/>
      <c r="I163" s="198"/>
    </row>
    <row r="164" spans="1:9">
      <c r="A164" s="198">
        <v>141</v>
      </c>
      <c r="B164" s="198" t="s">
        <v>1020</v>
      </c>
      <c r="C164" s="316" t="s">
        <v>3424</v>
      </c>
      <c r="D164" s="198" t="s">
        <v>286</v>
      </c>
      <c r="E164" s="246">
        <v>90</v>
      </c>
      <c r="F164" s="246">
        <v>90</v>
      </c>
      <c r="G164" s="198"/>
      <c r="H164" s="198"/>
      <c r="I164" s="198"/>
    </row>
    <row r="165" spans="1:9">
      <c r="A165" s="198">
        <v>142</v>
      </c>
      <c r="B165" s="216" t="s">
        <v>1008</v>
      </c>
      <c r="C165" s="316" t="s">
        <v>3425</v>
      </c>
      <c r="D165" s="198" t="s">
        <v>286</v>
      </c>
      <c r="E165" s="246">
        <v>72</v>
      </c>
      <c r="F165" s="246">
        <v>72</v>
      </c>
      <c r="G165" s="198"/>
      <c r="H165" s="198"/>
      <c r="I165" s="198"/>
    </row>
    <row r="166" spans="1:9">
      <c r="A166" s="198">
        <v>143</v>
      </c>
      <c r="B166" s="216" t="s">
        <v>1021</v>
      </c>
      <c r="C166" s="316" t="s">
        <v>3426</v>
      </c>
      <c r="D166" s="198" t="s">
        <v>286</v>
      </c>
      <c r="E166" s="246">
        <v>72</v>
      </c>
      <c r="F166" s="246">
        <v>72</v>
      </c>
      <c r="G166" s="198"/>
      <c r="H166" s="198"/>
      <c r="I166" s="198"/>
    </row>
    <row r="167" spans="1:9">
      <c r="A167" s="198">
        <v>144</v>
      </c>
      <c r="B167" s="216" t="s">
        <v>1022</v>
      </c>
      <c r="C167" s="316" t="s">
        <v>3427</v>
      </c>
      <c r="D167" s="198" t="s">
        <v>286</v>
      </c>
      <c r="E167" s="246">
        <v>18</v>
      </c>
      <c r="F167" s="246">
        <v>18</v>
      </c>
      <c r="G167" s="198"/>
      <c r="H167" s="198"/>
      <c r="I167" s="198"/>
    </row>
    <row r="168" spans="1:9">
      <c r="A168" s="313" t="s">
        <v>1023</v>
      </c>
      <c r="B168" s="313"/>
      <c r="C168" s="313"/>
      <c r="D168" s="313"/>
      <c r="E168" s="313"/>
      <c r="F168" s="313"/>
      <c r="G168" s="313"/>
      <c r="H168" s="313"/>
      <c r="I168" s="314"/>
    </row>
    <row r="169" spans="1:9">
      <c r="A169" s="198">
        <v>145</v>
      </c>
      <c r="B169" s="216" t="s">
        <v>1023</v>
      </c>
      <c r="C169" s="316" t="s">
        <v>3428</v>
      </c>
      <c r="D169" s="198" t="s">
        <v>286</v>
      </c>
      <c r="E169" s="246">
        <v>90</v>
      </c>
      <c r="F169" s="198">
        <f t="shared" ref="F169:F184" si="18">E169*0.4</f>
        <v>36</v>
      </c>
      <c r="G169" s="198">
        <f t="shared" ref="G169:G184" si="19">E169*0.2</f>
        <v>18</v>
      </c>
      <c r="H169" s="198">
        <f t="shared" ref="H169:H184" si="20">E169*0.2</f>
        <v>18</v>
      </c>
      <c r="I169" s="198">
        <f t="shared" ref="I169:I184" si="21">E169*0.2</f>
        <v>18</v>
      </c>
    </row>
    <row r="170" spans="1:9">
      <c r="A170" s="198">
        <v>146</v>
      </c>
      <c r="B170" s="198" t="s">
        <v>1024</v>
      </c>
      <c r="C170" s="316" t="s">
        <v>3429</v>
      </c>
      <c r="D170" s="198" t="s">
        <v>286</v>
      </c>
      <c r="E170" s="246">
        <v>200</v>
      </c>
      <c r="F170" s="198">
        <f t="shared" si="18"/>
        <v>80</v>
      </c>
      <c r="G170" s="198">
        <f t="shared" si="19"/>
        <v>40</v>
      </c>
      <c r="H170" s="198">
        <f t="shared" si="20"/>
        <v>40</v>
      </c>
      <c r="I170" s="198">
        <f t="shared" si="21"/>
        <v>40</v>
      </c>
    </row>
    <row r="171" spans="1:9">
      <c r="A171" s="198">
        <v>147</v>
      </c>
      <c r="B171" s="54" t="s">
        <v>1025</v>
      </c>
      <c r="C171" s="316" t="s">
        <v>3430</v>
      </c>
      <c r="D171" s="198" t="s">
        <v>286</v>
      </c>
      <c r="E171" s="246">
        <v>200</v>
      </c>
      <c r="F171" s="198">
        <f t="shared" si="18"/>
        <v>80</v>
      </c>
      <c r="G171" s="198">
        <f t="shared" si="19"/>
        <v>40</v>
      </c>
      <c r="H171" s="198">
        <f t="shared" si="20"/>
        <v>40</v>
      </c>
      <c r="I171" s="198">
        <f t="shared" si="21"/>
        <v>40</v>
      </c>
    </row>
    <row r="172" spans="1:9">
      <c r="A172" s="198">
        <v>148</v>
      </c>
      <c r="B172" s="198" t="s">
        <v>1026</v>
      </c>
      <c r="C172" s="316" t="s">
        <v>3431</v>
      </c>
      <c r="D172" s="198" t="s">
        <v>286</v>
      </c>
      <c r="E172" s="246">
        <v>10</v>
      </c>
      <c r="F172" s="198">
        <f t="shared" si="18"/>
        <v>4</v>
      </c>
      <c r="G172" s="198">
        <f t="shared" si="19"/>
        <v>2</v>
      </c>
      <c r="H172" s="198">
        <f t="shared" si="20"/>
        <v>2</v>
      </c>
      <c r="I172" s="198">
        <f t="shared" si="21"/>
        <v>2</v>
      </c>
    </row>
    <row r="173" spans="1:9">
      <c r="A173" s="198">
        <v>149</v>
      </c>
      <c r="B173" s="198" t="s">
        <v>1027</v>
      </c>
      <c r="C173" s="316" t="s">
        <v>3432</v>
      </c>
      <c r="D173" s="198" t="s">
        <v>286</v>
      </c>
      <c r="E173" s="246">
        <v>90</v>
      </c>
      <c r="F173" s="198">
        <f t="shared" si="18"/>
        <v>36</v>
      </c>
      <c r="G173" s="198">
        <f t="shared" si="19"/>
        <v>18</v>
      </c>
      <c r="H173" s="198">
        <f t="shared" si="20"/>
        <v>18</v>
      </c>
      <c r="I173" s="198">
        <f t="shared" si="21"/>
        <v>18</v>
      </c>
    </row>
    <row r="174" spans="1:9">
      <c r="A174" s="198">
        <v>150</v>
      </c>
      <c r="B174" s="198" t="s">
        <v>1028</v>
      </c>
      <c r="C174" s="316" t="s">
        <v>3433</v>
      </c>
      <c r="D174" s="198" t="s">
        <v>286</v>
      </c>
      <c r="E174" s="246">
        <v>45</v>
      </c>
      <c r="F174" s="198">
        <f t="shared" si="18"/>
        <v>18</v>
      </c>
      <c r="G174" s="198">
        <f t="shared" si="19"/>
        <v>9</v>
      </c>
      <c r="H174" s="198">
        <f t="shared" si="20"/>
        <v>9</v>
      </c>
      <c r="I174" s="198">
        <f t="shared" si="21"/>
        <v>9</v>
      </c>
    </row>
    <row r="175" spans="1:9">
      <c r="A175" s="198">
        <v>151</v>
      </c>
      <c r="B175" s="198" t="s">
        <v>1017</v>
      </c>
      <c r="C175" s="316" t="s">
        <v>3434</v>
      </c>
      <c r="D175" s="198" t="s">
        <v>286</v>
      </c>
      <c r="E175" s="246">
        <v>180</v>
      </c>
      <c r="F175" s="198">
        <f t="shared" si="18"/>
        <v>72</v>
      </c>
      <c r="G175" s="198">
        <f t="shared" si="19"/>
        <v>36</v>
      </c>
      <c r="H175" s="198">
        <f t="shared" si="20"/>
        <v>36</v>
      </c>
      <c r="I175" s="198">
        <f t="shared" si="21"/>
        <v>36</v>
      </c>
    </row>
    <row r="176" spans="1:9">
      <c r="A176" s="198">
        <v>152</v>
      </c>
      <c r="B176" s="216" t="s">
        <v>1018</v>
      </c>
      <c r="C176" s="316" t="s">
        <v>3435</v>
      </c>
      <c r="D176" s="198" t="s">
        <v>286</v>
      </c>
      <c r="E176" s="246">
        <v>300</v>
      </c>
      <c r="F176" s="198">
        <f t="shared" si="18"/>
        <v>120</v>
      </c>
      <c r="G176" s="198">
        <f t="shared" si="19"/>
        <v>60</v>
      </c>
      <c r="H176" s="198">
        <f t="shared" si="20"/>
        <v>60</v>
      </c>
      <c r="I176" s="198">
        <f t="shared" si="21"/>
        <v>60</v>
      </c>
    </row>
    <row r="177" spans="1:9">
      <c r="A177" s="198">
        <v>153</v>
      </c>
      <c r="B177" s="216" t="s">
        <v>1008</v>
      </c>
      <c r="C177" s="316" t="s">
        <v>3436</v>
      </c>
      <c r="D177" s="198" t="s">
        <v>286</v>
      </c>
      <c r="E177" s="246">
        <v>240</v>
      </c>
      <c r="F177" s="198">
        <f t="shared" si="18"/>
        <v>96</v>
      </c>
      <c r="G177" s="198">
        <f t="shared" si="19"/>
        <v>48</v>
      </c>
      <c r="H177" s="198">
        <f t="shared" si="20"/>
        <v>48</v>
      </c>
      <c r="I177" s="198">
        <f t="shared" si="21"/>
        <v>48</v>
      </c>
    </row>
    <row r="178" spans="1:9">
      <c r="A178" s="198">
        <v>154</v>
      </c>
      <c r="B178" s="216" t="s">
        <v>1006</v>
      </c>
      <c r="C178" s="316" t="s">
        <v>3437</v>
      </c>
      <c r="D178" s="198" t="s">
        <v>286</v>
      </c>
      <c r="E178" s="246">
        <v>10</v>
      </c>
      <c r="F178" s="198">
        <f t="shared" si="18"/>
        <v>4</v>
      </c>
      <c r="G178" s="198">
        <f t="shared" si="19"/>
        <v>2</v>
      </c>
      <c r="H178" s="198">
        <f t="shared" si="20"/>
        <v>2</v>
      </c>
      <c r="I178" s="198">
        <f t="shared" si="21"/>
        <v>2</v>
      </c>
    </row>
    <row r="179" spans="1:9">
      <c r="A179" s="198">
        <v>155</v>
      </c>
      <c r="B179" s="216" t="s">
        <v>952</v>
      </c>
      <c r="C179" s="316" t="s">
        <v>3438</v>
      </c>
      <c r="D179" s="198" t="s">
        <v>286</v>
      </c>
      <c r="E179" s="246">
        <v>90</v>
      </c>
      <c r="F179" s="198">
        <f t="shared" si="18"/>
        <v>36</v>
      </c>
      <c r="G179" s="198">
        <f t="shared" si="19"/>
        <v>18</v>
      </c>
      <c r="H179" s="198">
        <f t="shared" si="20"/>
        <v>18</v>
      </c>
      <c r="I179" s="198">
        <f t="shared" si="21"/>
        <v>18</v>
      </c>
    </row>
    <row r="180" spans="1:9">
      <c r="A180" s="198">
        <v>156</v>
      </c>
      <c r="B180" s="216" t="s">
        <v>1021</v>
      </c>
      <c r="C180" s="316" t="s">
        <v>3439</v>
      </c>
      <c r="D180" s="198" t="s">
        <v>286</v>
      </c>
      <c r="E180" s="246">
        <v>360</v>
      </c>
      <c r="F180" s="198">
        <f t="shared" si="18"/>
        <v>144</v>
      </c>
      <c r="G180" s="198">
        <f t="shared" si="19"/>
        <v>72</v>
      </c>
      <c r="H180" s="198">
        <f t="shared" si="20"/>
        <v>72</v>
      </c>
      <c r="I180" s="198">
        <f t="shared" si="21"/>
        <v>72</v>
      </c>
    </row>
    <row r="181" spans="1:9">
      <c r="A181" s="198">
        <v>157</v>
      </c>
      <c r="B181" s="216" t="s">
        <v>1022</v>
      </c>
      <c r="C181" s="316" t="s">
        <v>3440</v>
      </c>
      <c r="D181" s="198" t="s">
        <v>286</v>
      </c>
      <c r="E181" s="246">
        <v>90</v>
      </c>
      <c r="F181" s="198">
        <f t="shared" si="18"/>
        <v>36</v>
      </c>
      <c r="G181" s="198">
        <f t="shared" si="19"/>
        <v>18</v>
      </c>
      <c r="H181" s="198">
        <f t="shared" si="20"/>
        <v>18</v>
      </c>
      <c r="I181" s="198">
        <f t="shared" si="21"/>
        <v>18</v>
      </c>
    </row>
    <row r="182" spans="1:9">
      <c r="A182" s="198">
        <v>158</v>
      </c>
      <c r="B182" s="216" t="s">
        <v>1029</v>
      </c>
      <c r="C182" s="316" t="s">
        <v>3441</v>
      </c>
      <c r="D182" s="198" t="s">
        <v>286</v>
      </c>
      <c r="E182" s="246">
        <v>10</v>
      </c>
      <c r="F182" s="198">
        <f t="shared" si="18"/>
        <v>4</v>
      </c>
      <c r="G182" s="198">
        <f t="shared" si="19"/>
        <v>2</v>
      </c>
      <c r="H182" s="198">
        <f t="shared" si="20"/>
        <v>2</v>
      </c>
      <c r="I182" s="198">
        <f t="shared" si="21"/>
        <v>2</v>
      </c>
    </row>
    <row r="183" spans="1:9">
      <c r="A183" s="198">
        <v>159</v>
      </c>
      <c r="B183" s="198" t="s">
        <v>1024</v>
      </c>
      <c r="C183" s="316" t="s">
        <v>3442</v>
      </c>
      <c r="D183" s="198" t="s">
        <v>286</v>
      </c>
      <c r="E183" s="246">
        <v>100</v>
      </c>
      <c r="F183" s="198">
        <f t="shared" si="18"/>
        <v>40</v>
      </c>
      <c r="G183" s="198">
        <f t="shared" si="19"/>
        <v>20</v>
      </c>
      <c r="H183" s="198">
        <f t="shared" si="20"/>
        <v>20</v>
      </c>
      <c r="I183" s="198">
        <f t="shared" si="21"/>
        <v>20</v>
      </c>
    </row>
    <row r="184" spans="1:9">
      <c r="A184" s="198">
        <v>160</v>
      </c>
      <c r="B184" s="216" t="s">
        <v>1030</v>
      </c>
      <c r="C184" s="316" t="s">
        <v>3443</v>
      </c>
      <c r="D184" s="198" t="s">
        <v>286</v>
      </c>
      <c r="E184" s="246">
        <v>90</v>
      </c>
      <c r="F184" s="198">
        <f t="shared" si="18"/>
        <v>36</v>
      </c>
      <c r="G184" s="198">
        <f t="shared" si="19"/>
        <v>18</v>
      </c>
      <c r="H184" s="198">
        <f t="shared" si="20"/>
        <v>18</v>
      </c>
      <c r="I184" s="198">
        <f t="shared" si="21"/>
        <v>18</v>
      </c>
    </row>
    <row r="185" spans="1:9">
      <c r="A185" s="317" t="s">
        <v>1031</v>
      </c>
      <c r="B185" s="317"/>
      <c r="C185" s="317"/>
      <c r="D185" s="317"/>
      <c r="E185" s="317"/>
      <c r="F185" s="317"/>
      <c r="G185" s="317"/>
      <c r="H185" s="317"/>
      <c r="I185" s="318"/>
    </row>
    <row r="186" spans="1:9">
      <c r="A186" s="198">
        <v>161</v>
      </c>
      <c r="B186" s="55" t="s">
        <v>1032</v>
      </c>
      <c r="C186" s="121" t="s">
        <v>3444</v>
      </c>
      <c r="D186" s="198" t="s">
        <v>286</v>
      </c>
      <c r="E186" s="246">
        <v>36</v>
      </c>
      <c r="F186" s="198">
        <f>E186/2</f>
        <v>18</v>
      </c>
      <c r="G186" s="198">
        <f>E186/2</f>
        <v>18</v>
      </c>
      <c r="H186" s="198"/>
      <c r="I186" s="198"/>
    </row>
    <row r="187" spans="1:9">
      <c r="A187" s="198">
        <v>162</v>
      </c>
      <c r="B187" s="55" t="s">
        <v>1033</v>
      </c>
      <c r="C187" s="121" t="s">
        <v>3445</v>
      </c>
      <c r="D187" s="198" t="s">
        <v>286</v>
      </c>
      <c r="E187" s="246">
        <v>18</v>
      </c>
      <c r="F187" s="198">
        <f t="shared" ref="F187:F190" si="22">E187/2</f>
        <v>9</v>
      </c>
      <c r="G187" s="198">
        <f t="shared" ref="G187:G190" si="23">E187/2</f>
        <v>9</v>
      </c>
      <c r="H187" s="198"/>
      <c r="I187" s="198"/>
    </row>
    <row r="188" spans="1:9">
      <c r="A188" s="198">
        <v>163</v>
      </c>
      <c r="B188" s="55" t="s">
        <v>1032</v>
      </c>
      <c r="C188" s="121" t="s">
        <v>3446</v>
      </c>
      <c r="D188" s="198" t="s">
        <v>286</v>
      </c>
      <c r="E188" s="246">
        <v>120</v>
      </c>
      <c r="F188" s="198">
        <f t="shared" si="22"/>
        <v>60</v>
      </c>
      <c r="G188" s="198">
        <f t="shared" si="23"/>
        <v>60</v>
      </c>
      <c r="H188" s="198"/>
      <c r="I188" s="198"/>
    </row>
    <row r="189" spans="1:9">
      <c r="A189" s="198">
        <v>164</v>
      </c>
      <c r="B189" s="55" t="s">
        <v>1033</v>
      </c>
      <c r="C189" s="121" t="s">
        <v>3447</v>
      </c>
      <c r="D189" s="198" t="s">
        <v>286</v>
      </c>
      <c r="E189" s="246">
        <v>180</v>
      </c>
      <c r="F189" s="198">
        <f t="shared" si="22"/>
        <v>90</v>
      </c>
      <c r="G189" s="198">
        <f t="shared" si="23"/>
        <v>90</v>
      </c>
      <c r="H189" s="198"/>
      <c r="I189" s="198"/>
    </row>
    <row r="190" spans="1:9">
      <c r="A190" s="198">
        <v>165</v>
      </c>
      <c r="B190" s="55" t="s">
        <v>1034</v>
      </c>
      <c r="C190" s="121" t="s">
        <v>3448</v>
      </c>
      <c r="D190" s="198" t="s">
        <v>286</v>
      </c>
      <c r="E190" s="246">
        <v>90</v>
      </c>
      <c r="F190" s="198">
        <f t="shared" si="22"/>
        <v>45</v>
      </c>
      <c r="G190" s="198">
        <f t="shared" si="23"/>
        <v>45</v>
      </c>
      <c r="H190" s="198"/>
      <c r="I190" s="198"/>
    </row>
    <row r="191" spans="1:9">
      <c r="A191" s="313" t="s">
        <v>1035</v>
      </c>
      <c r="B191" s="313"/>
      <c r="C191" s="313"/>
      <c r="D191" s="313"/>
      <c r="E191" s="313"/>
      <c r="F191" s="313"/>
      <c r="G191" s="313"/>
      <c r="H191" s="313"/>
      <c r="I191" s="314"/>
    </row>
    <row r="192" spans="1:9">
      <c r="A192" s="198">
        <v>166</v>
      </c>
      <c r="B192" s="167" t="s">
        <v>1036</v>
      </c>
      <c r="C192" s="198" t="s">
        <v>3449</v>
      </c>
      <c r="D192" s="198" t="s">
        <v>286</v>
      </c>
      <c r="E192" s="246">
        <v>50</v>
      </c>
      <c r="F192" s="198">
        <f t="shared" ref="F192:F206" si="24">E192*0.4</f>
        <v>20</v>
      </c>
      <c r="G192" s="198">
        <f t="shared" ref="G192:G206" si="25">E192*0.2</f>
        <v>10</v>
      </c>
      <c r="H192" s="198">
        <f t="shared" ref="H192:H206" si="26">E192*0.2</f>
        <v>10</v>
      </c>
      <c r="I192" s="198">
        <f t="shared" ref="I192:I206" si="27">E192*0.2</f>
        <v>10</v>
      </c>
    </row>
    <row r="193" spans="1:9">
      <c r="A193" s="198">
        <v>167</v>
      </c>
      <c r="B193" s="167" t="s">
        <v>1037</v>
      </c>
      <c r="C193" s="198" t="s">
        <v>3450</v>
      </c>
      <c r="D193" s="198" t="s">
        <v>286</v>
      </c>
      <c r="E193" s="246">
        <v>60</v>
      </c>
      <c r="F193" s="198">
        <f t="shared" si="24"/>
        <v>24</v>
      </c>
      <c r="G193" s="198">
        <f t="shared" si="25"/>
        <v>12</v>
      </c>
      <c r="H193" s="198">
        <f t="shared" si="26"/>
        <v>12</v>
      </c>
      <c r="I193" s="198">
        <f t="shared" si="27"/>
        <v>12</v>
      </c>
    </row>
    <row r="194" spans="1:9">
      <c r="A194" s="198">
        <v>168</v>
      </c>
      <c r="B194" s="167" t="s">
        <v>1038</v>
      </c>
      <c r="C194" s="198" t="s">
        <v>3451</v>
      </c>
      <c r="D194" s="198" t="s">
        <v>286</v>
      </c>
      <c r="E194" s="246">
        <v>100</v>
      </c>
      <c r="F194" s="198">
        <f t="shared" si="24"/>
        <v>40</v>
      </c>
      <c r="G194" s="198">
        <f t="shared" si="25"/>
        <v>20</v>
      </c>
      <c r="H194" s="198">
        <f t="shared" si="26"/>
        <v>20</v>
      </c>
      <c r="I194" s="198">
        <f t="shared" si="27"/>
        <v>20</v>
      </c>
    </row>
    <row r="195" spans="1:9">
      <c r="A195" s="198">
        <v>169</v>
      </c>
      <c r="B195" s="167" t="s">
        <v>1039</v>
      </c>
      <c r="C195" s="198" t="s">
        <v>3450</v>
      </c>
      <c r="D195" s="198" t="s">
        <v>286</v>
      </c>
      <c r="E195" s="246">
        <v>150</v>
      </c>
      <c r="F195" s="198">
        <f t="shared" si="24"/>
        <v>60</v>
      </c>
      <c r="G195" s="198">
        <f t="shared" si="25"/>
        <v>30</v>
      </c>
      <c r="H195" s="198">
        <f t="shared" si="26"/>
        <v>30</v>
      </c>
      <c r="I195" s="198">
        <f t="shared" si="27"/>
        <v>30</v>
      </c>
    </row>
    <row r="196" spans="1:9">
      <c r="A196" s="198">
        <v>170</v>
      </c>
      <c r="B196" s="167" t="s">
        <v>1040</v>
      </c>
      <c r="C196" s="198" t="s">
        <v>3452</v>
      </c>
      <c r="D196" s="198" t="s">
        <v>286</v>
      </c>
      <c r="E196" s="246">
        <v>220</v>
      </c>
      <c r="F196" s="198">
        <f t="shared" si="24"/>
        <v>88</v>
      </c>
      <c r="G196" s="198">
        <f t="shared" si="25"/>
        <v>44</v>
      </c>
      <c r="H196" s="198">
        <f t="shared" si="26"/>
        <v>44</v>
      </c>
      <c r="I196" s="198">
        <f t="shared" si="27"/>
        <v>44</v>
      </c>
    </row>
    <row r="197" spans="1:9">
      <c r="A197" s="198">
        <v>171</v>
      </c>
      <c r="B197" s="167" t="s">
        <v>1041</v>
      </c>
      <c r="C197" s="198" t="s">
        <v>3453</v>
      </c>
      <c r="D197" s="198" t="s">
        <v>286</v>
      </c>
      <c r="E197" s="246">
        <v>300</v>
      </c>
      <c r="F197" s="198">
        <f t="shared" si="24"/>
        <v>120</v>
      </c>
      <c r="G197" s="198">
        <f t="shared" si="25"/>
        <v>60</v>
      </c>
      <c r="H197" s="198">
        <f t="shared" si="26"/>
        <v>60</v>
      </c>
      <c r="I197" s="198">
        <f t="shared" si="27"/>
        <v>60</v>
      </c>
    </row>
    <row r="198" spans="1:9">
      <c r="A198" s="198">
        <v>172</v>
      </c>
      <c r="B198" s="167" t="s">
        <v>1042</v>
      </c>
      <c r="C198" s="198" t="s">
        <v>3454</v>
      </c>
      <c r="D198" s="198" t="s">
        <v>286</v>
      </c>
      <c r="E198" s="246">
        <v>20</v>
      </c>
      <c r="F198" s="198">
        <f t="shared" si="24"/>
        <v>8</v>
      </c>
      <c r="G198" s="198">
        <f t="shared" si="25"/>
        <v>4</v>
      </c>
      <c r="H198" s="198">
        <f t="shared" si="26"/>
        <v>4</v>
      </c>
      <c r="I198" s="198">
        <f t="shared" si="27"/>
        <v>4</v>
      </c>
    </row>
    <row r="199" spans="1:9">
      <c r="A199" s="198">
        <v>173</v>
      </c>
      <c r="B199" s="167" t="s">
        <v>1043</v>
      </c>
      <c r="C199" s="198" t="s">
        <v>3455</v>
      </c>
      <c r="D199" s="198" t="s">
        <v>286</v>
      </c>
      <c r="E199" s="246">
        <v>20</v>
      </c>
      <c r="F199" s="198">
        <f t="shared" si="24"/>
        <v>8</v>
      </c>
      <c r="G199" s="198">
        <f t="shared" si="25"/>
        <v>4</v>
      </c>
      <c r="H199" s="198">
        <f t="shared" si="26"/>
        <v>4</v>
      </c>
      <c r="I199" s="198">
        <f t="shared" si="27"/>
        <v>4</v>
      </c>
    </row>
    <row r="200" spans="1:9">
      <c r="A200" s="198">
        <v>174</v>
      </c>
      <c r="B200" s="167" t="s">
        <v>1044</v>
      </c>
      <c r="C200" s="198" t="s">
        <v>3456</v>
      </c>
      <c r="D200" s="198" t="s">
        <v>286</v>
      </c>
      <c r="E200" s="246">
        <v>30</v>
      </c>
      <c r="F200" s="198">
        <f t="shared" si="24"/>
        <v>12</v>
      </c>
      <c r="G200" s="198">
        <f t="shared" si="25"/>
        <v>6</v>
      </c>
      <c r="H200" s="198">
        <f t="shared" si="26"/>
        <v>6</v>
      </c>
      <c r="I200" s="198">
        <f t="shared" si="27"/>
        <v>6</v>
      </c>
    </row>
    <row r="201" spans="1:9">
      <c r="A201" s="198">
        <v>175</v>
      </c>
      <c r="B201" s="216" t="s">
        <v>1045</v>
      </c>
      <c r="C201" s="198" t="s">
        <v>3457</v>
      </c>
      <c r="D201" s="198" t="s">
        <v>286</v>
      </c>
      <c r="E201" s="246">
        <v>100</v>
      </c>
      <c r="F201" s="198">
        <f t="shared" si="24"/>
        <v>40</v>
      </c>
      <c r="G201" s="198">
        <f t="shared" si="25"/>
        <v>20</v>
      </c>
      <c r="H201" s="198">
        <f t="shared" si="26"/>
        <v>20</v>
      </c>
      <c r="I201" s="198">
        <f t="shared" si="27"/>
        <v>20</v>
      </c>
    </row>
    <row r="202" spans="1:9">
      <c r="A202" s="198">
        <v>176</v>
      </c>
      <c r="B202" s="216" t="s">
        <v>1032</v>
      </c>
      <c r="C202" s="198" t="s">
        <v>3458</v>
      </c>
      <c r="D202" s="198" t="s">
        <v>286</v>
      </c>
      <c r="E202" s="246">
        <v>100</v>
      </c>
      <c r="F202" s="198">
        <f t="shared" si="24"/>
        <v>40</v>
      </c>
      <c r="G202" s="198">
        <f t="shared" si="25"/>
        <v>20</v>
      </c>
      <c r="H202" s="198">
        <f t="shared" si="26"/>
        <v>20</v>
      </c>
      <c r="I202" s="198">
        <f t="shared" si="27"/>
        <v>20</v>
      </c>
    </row>
    <row r="203" spans="1:9">
      <c r="A203" s="198">
        <v>177</v>
      </c>
      <c r="B203" s="216" t="s">
        <v>1033</v>
      </c>
      <c r="C203" s="198" t="s">
        <v>3459</v>
      </c>
      <c r="D203" s="198" t="s">
        <v>286</v>
      </c>
      <c r="E203" s="246">
        <v>200</v>
      </c>
      <c r="F203" s="198">
        <f t="shared" si="24"/>
        <v>80</v>
      </c>
      <c r="G203" s="198">
        <f t="shared" si="25"/>
        <v>40</v>
      </c>
      <c r="H203" s="198">
        <f t="shared" si="26"/>
        <v>40</v>
      </c>
      <c r="I203" s="198">
        <f t="shared" si="27"/>
        <v>40</v>
      </c>
    </row>
    <row r="204" spans="1:9">
      <c r="A204" s="56">
        <v>178</v>
      </c>
      <c r="B204" s="233" t="s">
        <v>1034</v>
      </c>
      <c r="C204" s="123" t="s">
        <v>3460</v>
      </c>
      <c r="D204" s="56" t="s">
        <v>286</v>
      </c>
      <c r="E204" s="265">
        <v>40</v>
      </c>
      <c r="F204" s="56">
        <f t="shared" si="24"/>
        <v>16</v>
      </c>
      <c r="G204" s="56">
        <f t="shared" si="25"/>
        <v>8</v>
      </c>
      <c r="H204" s="198">
        <f t="shared" si="26"/>
        <v>8</v>
      </c>
      <c r="I204" s="198">
        <f t="shared" si="27"/>
        <v>8</v>
      </c>
    </row>
    <row r="205" spans="1:9">
      <c r="A205" s="198">
        <v>179</v>
      </c>
      <c r="B205" s="170" t="s">
        <v>1046</v>
      </c>
      <c r="C205" s="121"/>
      <c r="D205" s="167" t="s">
        <v>286</v>
      </c>
      <c r="E205" s="167">
        <v>50</v>
      </c>
      <c r="F205" s="167">
        <f t="shared" si="24"/>
        <v>20</v>
      </c>
      <c r="G205" s="167">
        <f t="shared" si="25"/>
        <v>10</v>
      </c>
      <c r="H205" s="167">
        <f t="shared" si="26"/>
        <v>10</v>
      </c>
      <c r="I205" s="167">
        <f t="shared" si="27"/>
        <v>10</v>
      </c>
    </row>
    <row r="206" spans="1:9">
      <c r="A206" s="56">
        <v>180</v>
      </c>
      <c r="B206" s="170" t="s">
        <v>1047</v>
      </c>
      <c r="C206" s="121"/>
      <c r="D206" s="208" t="s">
        <v>286</v>
      </c>
      <c r="E206" s="167">
        <v>50</v>
      </c>
      <c r="F206" s="167">
        <f t="shared" si="24"/>
        <v>20</v>
      </c>
      <c r="G206" s="167">
        <f t="shared" si="25"/>
        <v>10</v>
      </c>
      <c r="H206" s="167">
        <f t="shared" si="26"/>
        <v>10</v>
      </c>
      <c r="I206" s="167">
        <f t="shared" si="27"/>
        <v>10</v>
      </c>
    </row>
    <row r="207" spans="1:9">
      <c r="A207" s="143" t="s">
        <v>1048</v>
      </c>
      <c r="B207" s="144"/>
      <c r="C207" s="144"/>
      <c r="D207" s="144"/>
      <c r="E207" s="144"/>
      <c r="F207" s="144"/>
      <c r="G207" s="144"/>
      <c r="H207" s="144"/>
      <c r="I207" s="145"/>
    </row>
    <row r="208" spans="1:9">
      <c r="A208" s="198">
        <v>181</v>
      </c>
      <c r="B208" s="216" t="s">
        <v>1049</v>
      </c>
      <c r="C208" s="124" t="s">
        <v>3461</v>
      </c>
      <c r="D208" s="198" t="s">
        <v>286</v>
      </c>
      <c r="E208" s="246">
        <v>10</v>
      </c>
      <c r="F208" s="198"/>
      <c r="G208" s="198">
        <v>10</v>
      </c>
      <c r="H208" s="198"/>
      <c r="I208" s="198"/>
    </row>
    <row r="209" spans="1:9">
      <c r="A209" s="198">
        <v>182</v>
      </c>
      <c r="B209" s="216" t="s">
        <v>1050</v>
      </c>
      <c r="C209" s="124" t="s">
        <v>3462</v>
      </c>
      <c r="D209" s="198" t="s">
        <v>286</v>
      </c>
      <c r="E209" s="246">
        <v>10</v>
      </c>
      <c r="F209" s="198"/>
      <c r="G209" s="198">
        <v>10</v>
      </c>
      <c r="H209" s="198"/>
      <c r="I209" s="198"/>
    </row>
    <row r="210" spans="1:9">
      <c r="A210" s="198">
        <v>183</v>
      </c>
      <c r="B210" s="216" t="s">
        <v>1051</v>
      </c>
      <c r="C210" s="124" t="s">
        <v>3463</v>
      </c>
      <c r="D210" s="198" t="s">
        <v>286</v>
      </c>
      <c r="E210" s="246">
        <v>10</v>
      </c>
      <c r="F210" s="198"/>
      <c r="G210" s="198">
        <v>10</v>
      </c>
      <c r="H210" s="198"/>
      <c r="I210" s="198"/>
    </row>
    <row r="211" spans="1:9">
      <c r="A211" s="198">
        <v>184</v>
      </c>
      <c r="B211" s="216" t="s">
        <v>1052</v>
      </c>
      <c r="C211" s="124"/>
      <c r="D211" s="198" t="s">
        <v>286</v>
      </c>
      <c r="E211" s="246">
        <v>70</v>
      </c>
      <c r="F211" s="198">
        <f t="shared" ref="F211:F228" si="28">E211*0.4</f>
        <v>28</v>
      </c>
      <c r="G211" s="198">
        <f t="shared" ref="G211:G228" si="29">E211*0.2</f>
        <v>14</v>
      </c>
      <c r="H211" s="198">
        <f t="shared" ref="H211:H228" si="30">E211*0.2</f>
        <v>14</v>
      </c>
      <c r="I211" s="198">
        <f t="shared" ref="I211:I228" si="31">E211*0.2</f>
        <v>14</v>
      </c>
    </row>
    <row r="212" spans="1:9">
      <c r="A212" s="198">
        <v>185</v>
      </c>
      <c r="B212" s="216" t="s">
        <v>1053</v>
      </c>
      <c r="C212" s="124"/>
      <c r="D212" s="198" t="s">
        <v>286</v>
      </c>
      <c r="E212" s="246">
        <v>100</v>
      </c>
      <c r="F212" s="198">
        <f t="shared" si="28"/>
        <v>40</v>
      </c>
      <c r="G212" s="198">
        <f t="shared" si="29"/>
        <v>20</v>
      </c>
      <c r="H212" s="198">
        <f t="shared" si="30"/>
        <v>20</v>
      </c>
      <c r="I212" s="198">
        <f t="shared" si="31"/>
        <v>20</v>
      </c>
    </row>
    <row r="213" spans="1:9">
      <c r="A213" s="198">
        <v>186</v>
      </c>
      <c r="B213" s="216" t="s">
        <v>1054</v>
      </c>
      <c r="C213" s="124"/>
      <c r="D213" s="198" t="s">
        <v>286</v>
      </c>
      <c r="E213" s="246">
        <v>30</v>
      </c>
      <c r="F213" s="198">
        <f t="shared" si="28"/>
        <v>12</v>
      </c>
      <c r="G213" s="198">
        <f t="shared" si="29"/>
        <v>6</v>
      </c>
      <c r="H213" s="198">
        <f t="shared" si="30"/>
        <v>6</v>
      </c>
      <c r="I213" s="198">
        <f t="shared" si="31"/>
        <v>6</v>
      </c>
    </row>
    <row r="214" spans="1:9">
      <c r="A214" s="198">
        <v>187</v>
      </c>
      <c r="B214" s="216" t="s">
        <v>1055</v>
      </c>
      <c r="C214" s="124" t="s">
        <v>3464</v>
      </c>
      <c r="D214" s="198" t="s">
        <v>286</v>
      </c>
      <c r="E214" s="246">
        <v>20</v>
      </c>
      <c r="F214" s="198">
        <f t="shared" si="28"/>
        <v>8</v>
      </c>
      <c r="G214" s="198">
        <f t="shared" si="29"/>
        <v>4</v>
      </c>
      <c r="H214" s="198">
        <f t="shared" si="30"/>
        <v>4</v>
      </c>
      <c r="I214" s="198">
        <f t="shared" si="31"/>
        <v>4</v>
      </c>
    </row>
    <row r="215" spans="1:9">
      <c r="A215" s="198">
        <v>188</v>
      </c>
      <c r="B215" s="216" t="s">
        <v>1056</v>
      </c>
      <c r="C215" s="124" t="s">
        <v>3465</v>
      </c>
      <c r="D215" s="198" t="s">
        <v>286</v>
      </c>
      <c r="E215" s="246">
        <v>20</v>
      </c>
      <c r="F215" s="198">
        <f t="shared" si="28"/>
        <v>8</v>
      </c>
      <c r="G215" s="198">
        <f t="shared" si="29"/>
        <v>4</v>
      </c>
      <c r="H215" s="198">
        <f t="shared" si="30"/>
        <v>4</v>
      </c>
      <c r="I215" s="198">
        <f t="shared" si="31"/>
        <v>4</v>
      </c>
    </row>
    <row r="216" spans="1:9">
      <c r="A216" s="198">
        <v>189</v>
      </c>
      <c r="B216" s="216" t="s">
        <v>1057</v>
      </c>
      <c r="C216" s="124"/>
      <c r="D216" s="198" t="s">
        <v>286</v>
      </c>
      <c r="E216" s="246">
        <v>20</v>
      </c>
      <c r="F216" s="198">
        <f t="shared" si="28"/>
        <v>8</v>
      </c>
      <c r="G216" s="198">
        <f t="shared" si="29"/>
        <v>4</v>
      </c>
      <c r="H216" s="198">
        <f t="shared" si="30"/>
        <v>4</v>
      </c>
      <c r="I216" s="198">
        <f t="shared" si="31"/>
        <v>4</v>
      </c>
    </row>
    <row r="217" spans="1:9">
      <c r="A217" s="198">
        <v>190</v>
      </c>
      <c r="B217" s="170" t="s">
        <v>1058</v>
      </c>
      <c r="C217" s="121" t="s">
        <v>3466</v>
      </c>
      <c r="D217" s="167" t="s">
        <v>286</v>
      </c>
      <c r="E217" s="234">
        <v>100</v>
      </c>
      <c r="F217" s="167">
        <f t="shared" si="28"/>
        <v>40</v>
      </c>
      <c r="G217" s="167">
        <f t="shared" si="29"/>
        <v>20</v>
      </c>
      <c r="H217" s="167">
        <f t="shared" si="30"/>
        <v>20</v>
      </c>
      <c r="I217" s="167">
        <f t="shared" si="31"/>
        <v>20</v>
      </c>
    </row>
    <row r="218" spans="1:9">
      <c r="A218" s="198">
        <v>191</v>
      </c>
      <c r="B218" s="170" t="s">
        <v>1059</v>
      </c>
      <c r="C218" s="121" t="s">
        <v>3467</v>
      </c>
      <c r="D218" s="167" t="s">
        <v>286</v>
      </c>
      <c r="E218" s="234">
        <v>100</v>
      </c>
      <c r="F218" s="167">
        <f t="shared" si="28"/>
        <v>40</v>
      </c>
      <c r="G218" s="167">
        <f t="shared" si="29"/>
        <v>20</v>
      </c>
      <c r="H218" s="167">
        <f t="shared" si="30"/>
        <v>20</v>
      </c>
      <c r="I218" s="167">
        <f t="shared" si="31"/>
        <v>20</v>
      </c>
    </row>
    <row r="219" spans="1:9">
      <c r="A219" s="198">
        <v>192</v>
      </c>
      <c r="B219" s="170" t="s">
        <v>1060</v>
      </c>
      <c r="C219" s="121"/>
      <c r="D219" s="167" t="s">
        <v>286</v>
      </c>
      <c r="E219" s="234">
        <v>100</v>
      </c>
      <c r="F219" s="167">
        <f t="shared" si="28"/>
        <v>40</v>
      </c>
      <c r="G219" s="167">
        <f t="shared" si="29"/>
        <v>20</v>
      </c>
      <c r="H219" s="167">
        <f t="shared" si="30"/>
        <v>20</v>
      </c>
      <c r="I219" s="167">
        <f t="shared" si="31"/>
        <v>20</v>
      </c>
    </row>
    <row r="220" spans="1:9">
      <c r="A220" s="198">
        <v>193</v>
      </c>
      <c r="B220" s="167" t="s">
        <v>3468</v>
      </c>
      <c r="C220" s="167" t="s">
        <v>3469</v>
      </c>
      <c r="D220" s="167" t="s">
        <v>286</v>
      </c>
      <c r="E220" s="167">
        <v>50</v>
      </c>
      <c r="F220" s="167">
        <f t="shared" si="28"/>
        <v>20</v>
      </c>
      <c r="G220" s="167">
        <f t="shared" si="29"/>
        <v>10</v>
      </c>
      <c r="H220" s="167">
        <f t="shared" si="30"/>
        <v>10</v>
      </c>
      <c r="I220" s="167">
        <f t="shared" si="31"/>
        <v>10</v>
      </c>
    </row>
    <row r="221" spans="1:9">
      <c r="A221" s="198">
        <v>194</v>
      </c>
      <c r="B221" s="167" t="s">
        <v>3470</v>
      </c>
      <c r="C221" s="167" t="s">
        <v>3471</v>
      </c>
      <c r="D221" s="167" t="s">
        <v>286</v>
      </c>
      <c r="E221" s="167">
        <v>50</v>
      </c>
      <c r="F221" s="167">
        <f t="shared" si="28"/>
        <v>20</v>
      </c>
      <c r="G221" s="167">
        <f t="shared" si="29"/>
        <v>10</v>
      </c>
      <c r="H221" s="167">
        <f t="shared" si="30"/>
        <v>10</v>
      </c>
      <c r="I221" s="167">
        <f t="shared" si="31"/>
        <v>10</v>
      </c>
    </row>
    <row r="222" spans="1:9">
      <c r="A222" s="198">
        <v>195</v>
      </c>
      <c r="B222" s="167" t="s">
        <v>3472</v>
      </c>
      <c r="C222" s="167" t="s">
        <v>3473</v>
      </c>
      <c r="D222" s="167" t="s">
        <v>286</v>
      </c>
      <c r="E222" s="167">
        <v>50</v>
      </c>
      <c r="F222" s="167">
        <f t="shared" si="28"/>
        <v>20</v>
      </c>
      <c r="G222" s="167">
        <f t="shared" si="29"/>
        <v>10</v>
      </c>
      <c r="H222" s="167">
        <f t="shared" si="30"/>
        <v>10</v>
      </c>
      <c r="I222" s="167">
        <f t="shared" si="31"/>
        <v>10</v>
      </c>
    </row>
    <row r="223" spans="1:9">
      <c r="A223" s="198">
        <v>196</v>
      </c>
      <c r="B223" s="167" t="s">
        <v>3474</v>
      </c>
      <c r="C223" s="167" t="s">
        <v>3475</v>
      </c>
      <c r="D223" s="167" t="s">
        <v>286</v>
      </c>
      <c r="E223" s="167">
        <v>100</v>
      </c>
      <c r="F223" s="167">
        <f t="shared" si="28"/>
        <v>40</v>
      </c>
      <c r="G223" s="167">
        <f t="shared" si="29"/>
        <v>20</v>
      </c>
      <c r="H223" s="167">
        <f t="shared" si="30"/>
        <v>20</v>
      </c>
      <c r="I223" s="167">
        <f t="shared" si="31"/>
        <v>20</v>
      </c>
    </row>
    <row r="224" spans="1:9">
      <c r="A224" s="198">
        <v>197</v>
      </c>
      <c r="B224" s="167" t="s">
        <v>3476</v>
      </c>
      <c r="C224" s="167" t="s">
        <v>3477</v>
      </c>
      <c r="D224" s="167" t="s">
        <v>286</v>
      </c>
      <c r="E224" s="167">
        <v>100</v>
      </c>
      <c r="F224" s="167">
        <f t="shared" si="28"/>
        <v>40</v>
      </c>
      <c r="G224" s="167">
        <f t="shared" si="29"/>
        <v>20</v>
      </c>
      <c r="H224" s="167">
        <f t="shared" si="30"/>
        <v>20</v>
      </c>
      <c r="I224" s="167">
        <f t="shared" si="31"/>
        <v>20</v>
      </c>
    </row>
    <row r="225" spans="1:9">
      <c r="A225" s="198">
        <v>198</v>
      </c>
      <c r="B225" s="167" t="s">
        <v>3478</v>
      </c>
      <c r="C225" s="167" t="s">
        <v>3479</v>
      </c>
      <c r="D225" s="167" t="s">
        <v>286</v>
      </c>
      <c r="E225" s="167">
        <v>100</v>
      </c>
      <c r="F225" s="167">
        <f t="shared" si="28"/>
        <v>40</v>
      </c>
      <c r="G225" s="167">
        <f t="shared" si="29"/>
        <v>20</v>
      </c>
      <c r="H225" s="167">
        <f t="shared" si="30"/>
        <v>20</v>
      </c>
      <c r="I225" s="167">
        <f t="shared" si="31"/>
        <v>20</v>
      </c>
    </row>
    <row r="226" spans="1:9">
      <c r="A226" s="198">
        <v>199</v>
      </c>
      <c r="B226" s="167" t="s">
        <v>3480</v>
      </c>
      <c r="C226" s="167"/>
      <c r="D226" s="167" t="s">
        <v>286</v>
      </c>
      <c r="E226" s="167">
        <v>30</v>
      </c>
      <c r="F226" s="167">
        <f t="shared" si="28"/>
        <v>12</v>
      </c>
      <c r="G226" s="167">
        <f t="shared" si="29"/>
        <v>6</v>
      </c>
      <c r="H226" s="167">
        <f t="shared" si="30"/>
        <v>6</v>
      </c>
      <c r="I226" s="167">
        <f t="shared" si="31"/>
        <v>6</v>
      </c>
    </row>
    <row r="227" spans="1:9">
      <c r="A227" s="198">
        <v>200</v>
      </c>
      <c r="B227" s="167" t="s">
        <v>3481</v>
      </c>
      <c r="C227" s="167"/>
      <c r="D227" s="167" t="s">
        <v>286</v>
      </c>
      <c r="E227" s="167">
        <v>30</v>
      </c>
      <c r="F227" s="167">
        <f t="shared" si="28"/>
        <v>12</v>
      </c>
      <c r="G227" s="167">
        <f t="shared" si="29"/>
        <v>6</v>
      </c>
      <c r="H227" s="167">
        <f t="shared" si="30"/>
        <v>6</v>
      </c>
      <c r="I227" s="167">
        <f t="shared" si="31"/>
        <v>6</v>
      </c>
    </row>
    <row r="228" spans="1:9">
      <c r="A228" s="198">
        <v>201</v>
      </c>
      <c r="B228" s="167" t="s">
        <v>3482</v>
      </c>
      <c r="C228" s="167"/>
      <c r="D228" s="167" t="s">
        <v>286</v>
      </c>
      <c r="E228" s="167">
        <v>30</v>
      </c>
      <c r="F228" s="167">
        <f t="shared" si="28"/>
        <v>12</v>
      </c>
      <c r="G228" s="167">
        <f t="shared" si="29"/>
        <v>6</v>
      </c>
      <c r="H228" s="167">
        <f t="shared" si="30"/>
        <v>6</v>
      </c>
      <c r="I228" s="167">
        <f t="shared" si="31"/>
        <v>6</v>
      </c>
    </row>
    <row r="229" spans="1:9">
      <c r="A229" s="192"/>
      <c r="B229" s="192"/>
      <c r="C229" s="192"/>
      <c r="D229" s="192"/>
      <c r="E229" s="192"/>
      <c r="F229" s="192"/>
      <c r="G229" s="192"/>
      <c r="H229" s="192"/>
      <c r="I229" s="192"/>
    </row>
    <row r="230" spans="1:9">
      <c r="A230" s="192"/>
      <c r="B230" s="192"/>
      <c r="C230" s="192"/>
      <c r="D230" s="192"/>
      <c r="E230" s="192"/>
      <c r="F230" s="192"/>
      <c r="G230" s="192"/>
      <c r="H230" s="192"/>
      <c r="I230" s="192"/>
    </row>
    <row r="231" spans="1:9">
      <c r="A231" s="192"/>
      <c r="B231" s="192"/>
      <c r="C231" s="192"/>
      <c r="D231" s="192"/>
      <c r="E231" s="192"/>
      <c r="F231" s="192"/>
      <c r="G231" s="192"/>
      <c r="H231" s="192"/>
      <c r="I231" s="192"/>
    </row>
    <row r="232" spans="1:9">
      <c r="A232" s="192"/>
      <c r="B232" s="192"/>
      <c r="C232" s="192"/>
      <c r="D232" s="192"/>
      <c r="E232" s="192"/>
      <c r="F232" s="192"/>
      <c r="G232" s="192"/>
      <c r="H232" s="192"/>
      <c r="I232" s="192"/>
    </row>
    <row r="233" spans="1:9">
      <c r="A233" s="192"/>
      <c r="B233" s="192"/>
      <c r="C233" s="192"/>
      <c r="D233" s="192"/>
      <c r="E233" s="192"/>
      <c r="F233" s="192"/>
      <c r="G233" s="192"/>
      <c r="H233" s="192"/>
      <c r="I233" s="192"/>
    </row>
    <row r="234" spans="1:9">
      <c r="A234" s="192"/>
      <c r="B234" s="192"/>
      <c r="C234" s="192"/>
      <c r="D234" s="192"/>
      <c r="E234" s="192"/>
      <c r="F234" s="192"/>
      <c r="G234" s="192"/>
      <c r="H234" s="192"/>
      <c r="I234" s="192"/>
    </row>
    <row r="239" spans="1:9" s="248" customFormat="1">
      <c r="A239" s="247"/>
      <c r="C239" s="247"/>
      <c r="D239" s="247"/>
    </row>
  </sheetData>
  <mergeCells count="19">
    <mergeCell ref="F1:I1"/>
    <mergeCell ref="A1:A2"/>
    <mergeCell ref="B1:B2"/>
    <mergeCell ref="C1:C2"/>
    <mergeCell ref="D1:D2"/>
    <mergeCell ref="E1:E2"/>
    <mergeCell ref="A111:I111"/>
    <mergeCell ref="A3:I3"/>
    <mergeCell ref="A22:I22"/>
    <mergeCell ref="A50:I50"/>
    <mergeCell ref="A81:I81"/>
    <mergeCell ref="A94:I94"/>
    <mergeCell ref="A116:I116"/>
    <mergeCell ref="A146:I146"/>
    <mergeCell ref="A159:I159"/>
    <mergeCell ref="A168:I168"/>
    <mergeCell ref="A185:I185"/>
    <mergeCell ref="A191:I191"/>
    <mergeCell ref="A207:I20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1047"/>
  <sheetViews>
    <sheetView tabSelected="1" zoomScaleNormal="100" workbookViewId="0">
      <pane ySplit="2" topLeftCell="A3" activePane="bottomLeft" state="frozen"/>
      <selection pane="bottomLeft" activeCell="B1" sqref="B1:B2"/>
    </sheetView>
  </sheetViews>
  <sheetFormatPr defaultColWidth="9.140625" defaultRowHeight="15.75" outlineLevelRow="1"/>
  <cols>
    <col min="1" max="1" width="5.140625" style="8" bestFit="1" customWidth="1"/>
    <col min="2" max="2" width="32.85546875" style="9" customWidth="1"/>
    <col min="3" max="3" width="78" style="9" customWidth="1"/>
    <col min="4" max="4" width="17.140625" style="9" customWidth="1"/>
    <col min="5" max="5" width="14.42578125" style="9" bestFit="1" customWidth="1"/>
    <col min="6" max="6" width="60" style="9" customWidth="1"/>
    <col min="7" max="7" width="10.28515625" style="9" customWidth="1"/>
    <col min="8" max="8" width="12.28515625" style="9" customWidth="1"/>
    <col min="9" max="9" width="9.85546875" style="9" customWidth="1"/>
    <col min="10" max="10" width="12.85546875" style="9" customWidth="1"/>
    <col min="11" max="11" width="6.5703125" style="4" hidden="1" customWidth="1"/>
    <col min="12" max="12" width="9.85546875" style="5" hidden="1" customWidth="1"/>
    <col min="13" max="13" width="8.85546875" style="5" hidden="1" customWidth="1"/>
    <col min="14" max="14" width="8.85546875" style="6" hidden="1" customWidth="1"/>
    <col min="15" max="15" width="8.85546875" style="7" hidden="1" customWidth="1"/>
    <col min="16" max="17" width="8.85546875" style="6" hidden="1" customWidth="1"/>
    <col min="18" max="18" width="8.85546875" style="7" hidden="1" customWidth="1"/>
    <col min="19" max="21" width="8.85546875" style="6" hidden="1" customWidth="1"/>
    <col min="22" max="22" width="8.85546875" style="7" hidden="1" customWidth="1"/>
    <col min="23" max="24" width="8.85546875" style="6" hidden="1" customWidth="1"/>
    <col min="25" max="26" width="7.42578125" style="7" hidden="1" customWidth="1"/>
    <col min="27" max="16384" width="9.140625" style="9"/>
  </cols>
  <sheetData>
    <row r="1" spans="1:26" ht="18.75">
      <c r="A1" s="251" t="s">
        <v>648</v>
      </c>
      <c r="B1" s="409" t="s">
        <v>272</v>
      </c>
      <c r="C1" s="409" t="s">
        <v>273</v>
      </c>
      <c r="D1" s="409" t="s">
        <v>1</v>
      </c>
      <c r="E1" s="409" t="s">
        <v>274</v>
      </c>
      <c r="F1" s="254" t="s">
        <v>275</v>
      </c>
      <c r="G1" s="253" t="s">
        <v>2</v>
      </c>
      <c r="H1" s="253"/>
      <c r="I1" s="253"/>
      <c r="J1" s="253"/>
      <c r="K1" s="388" t="s">
        <v>146</v>
      </c>
      <c r="L1" s="389" t="s">
        <v>128</v>
      </c>
      <c r="M1" s="389" t="s">
        <v>129</v>
      </c>
      <c r="N1" s="389" t="s">
        <v>130</v>
      </c>
      <c r="O1" s="388" t="s">
        <v>147</v>
      </c>
      <c r="P1" s="389" t="s">
        <v>131</v>
      </c>
      <c r="Q1" s="389" t="s">
        <v>132</v>
      </c>
      <c r="R1" s="388" t="s">
        <v>148</v>
      </c>
      <c r="S1" s="389" t="s">
        <v>133</v>
      </c>
      <c r="T1" s="390" t="s">
        <v>134</v>
      </c>
      <c r="U1" s="389" t="s">
        <v>135</v>
      </c>
      <c r="V1" s="388" t="s">
        <v>149</v>
      </c>
      <c r="W1" s="390" t="s">
        <v>136</v>
      </c>
      <c r="X1" s="390" t="s">
        <v>137</v>
      </c>
      <c r="Y1" s="391" t="s">
        <v>138</v>
      </c>
      <c r="Z1" s="391" t="s">
        <v>139</v>
      </c>
    </row>
    <row r="2" spans="1:26" ht="37.5">
      <c r="A2" s="251"/>
      <c r="B2" s="409"/>
      <c r="C2" s="409"/>
      <c r="D2" s="409"/>
      <c r="E2" s="409"/>
      <c r="F2" s="254"/>
      <c r="G2" s="255" t="s">
        <v>3</v>
      </c>
      <c r="H2" s="255" t="s">
        <v>4</v>
      </c>
      <c r="I2" s="255" t="s">
        <v>5</v>
      </c>
      <c r="J2" s="255" t="s">
        <v>6</v>
      </c>
      <c r="K2" s="392"/>
      <c r="L2" s="393"/>
      <c r="M2" s="393"/>
      <c r="N2" s="393"/>
      <c r="O2" s="392"/>
      <c r="P2" s="393"/>
      <c r="Q2" s="393"/>
      <c r="R2" s="392"/>
      <c r="S2" s="393"/>
      <c r="T2" s="394"/>
      <c r="U2" s="393"/>
      <c r="V2" s="392"/>
      <c r="W2" s="394"/>
      <c r="X2" s="394"/>
      <c r="Y2" s="395"/>
      <c r="Z2" s="395"/>
    </row>
    <row r="3" spans="1:26" s="8" customFormat="1" ht="112.5">
      <c r="A3" s="232">
        <v>1</v>
      </c>
      <c r="B3" s="417" t="s">
        <v>18</v>
      </c>
      <c r="C3" s="418" t="s">
        <v>19</v>
      </c>
      <c r="D3" s="418" t="s">
        <v>21</v>
      </c>
      <c r="E3" s="419">
        <f t="shared" ref="E3:E34" si="0">K3+O3+R3+V3+Y3+Z3</f>
        <v>464</v>
      </c>
      <c r="F3" s="420"/>
      <c r="G3" s="421">
        <f>G4+G5+G6+G7+G8+G9</f>
        <v>135</v>
      </c>
      <c r="H3" s="421">
        <f t="shared" ref="H3:Z3" si="1">H4+H5+H6+H7+H8+H9</f>
        <v>186</v>
      </c>
      <c r="I3" s="421">
        <f t="shared" si="1"/>
        <v>143</v>
      </c>
      <c r="J3" s="421">
        <f t="shared" si="1"/>
        <v>0</v>
      </c>
      <c r="K3" s="396">
        <f t="shared" si="1"/>
        <v>150</v>
      </c>
      <c r="L3" s="396">
        <f t="shared" si="1"/>
        <v>50</v>
      </c>
      <c r="M3" s="396">
        <f t="shared" si="1"/>
        <v>50</v>
      </c>
      <c r="N3" s="396">
        <f t="shared" si="1"/>
        <v>50</v>
      </c>
      <c r="O3" s="396">
        <f t="shared" si="1"/>
        <v>43</v>
      </c>
      <c r="P3" s="396">
        <f t="shared" si="1"/>
        <v>22</v>
      </c>
      <c r="Q3" s="396">
        <f t="shared" si="1"/>
        <v>21</v>
      </c>
      <c r="R3" s="396">
        <f t="shared" si="1"/>
        <v>150</v>
      </c>
      <c r="S3" s="396">
        <f t="shared" si="1"/>
        <v>52</v>
      </c>
      <c r="T3" s="396">
        <f t="shared" si="1"/>
        <v>42</v>
      </c>
      <c r="U3" s="396">
        <f t="shared" si="1"/>
        <v>56</v>
      </c>
      <c r="V3" s="396">
        <f t="shared" si="1"/>
        <v>91</v>
      </c>
      <c r="W3" s="396">
        <f t="shared" si="1"/>
        <v>49</v>
      </c>
      <c r="X3" s="396">
        <f t="shared" si="1"/>
        <v>42</v>
      </c>
      <c r="Y3" s="396">
        <f t="shared" si="1"/>
        <v>30</v>
      </c>
      <c r="Z3" s="396">
        <f t="shared" si="1"/>
        <v>0</v>
      </c>
    </row>
    <row r="4" spans="1:26" ht="110.25" outlineLevel="1">
      <c r="A4" s="174">
        <v>1</v>
      </c>
      <c r="B4" s="181" t="s">
        <v>20</v>
      </c>
      <c r="C4" s="180" t="s">
        <v>3784</v>
      </c>
      <c r="D4" s="180" t="s">
        <v>21</v>
      </c>
      <c r="E4" s="120">
        <f t="shared" si="0"/>
        <v>78</v>
      </c>
      <c r="F4" s="180" t="s">
        <v>224</v>
      </c>
      <c r="G4" s="174">
        <v>24</v>
      </c>
      <c r="H4" s="174">
        <v>30</v>
      </c>
      <c r="I4" s="174">
        <v>24</v>
      </c>
      <c r="J4" s="174"/>
      <c r="K4" s="397">
        <f t="shared" ref="K4:K67" si="2">L4+M4+N4</f>
        <v>30</v>
      </c>
      <c r="L4" s="226">
        <v>10</v>
      </c>
      <c r="M4" s="226">
        <v>10</v>
      </c>
      <c r="N4" s="226">
        <v>10</v>
      </c>
      <c r="O4" s="397">
        <f t="shared" ref="O4:O67" si="3">P4+Q4</f>
        <v>0</v>
      </c>
      <c r="P4" s="226"/>
      <c r="Q4" s="226"/>
      <c r="R4" s="397">
        <f t="shared" ref="R4:R67" si="4">S4+T4+U4</f>
        <v>18</v>
      </c>
      <c r="S4" s="226">
        <v>5</v>
      </c>
      <c r="T4" s="226">
        <v>5</v>
      </c>
      <c r="U4" s="226">
        <v>8</v>
      </c>
      <c r="V4" s="397">
        <f t="shared" ref="V4:V67" si="5">W4+X4</f>
        <v>25</v>
      </c>
      <c r="W4" s="226">
        <v>15</v>
      </c>
      <c r="X4" s="226">
        <v>10</v>
      </c>
      <c r="Y4" s="397">
        <v>5</v>
      </c>
      <c r="Z4" s="397"/>
    </row>
    <row r="5" spans="1:26" ht="78.75" outlineLevel="1">
      <c r="A5" s="174">
        <v>2</v>
      </c>
      <c r="B5" s="181" t="s">
        <v>22</v>
      </c>
      <c r="C5" s="180" t="s">
        <v>3785</v>
      </c>
      <c r="D5" s="180" t="s">
        <v>126</v>
      </c>
      <c r="E5" s="120">
        <f t="shared" si="0"/>
        <v>80</v>
      </c>
      <c r="F5" s="132" t="s">
        <v>223</v>
      </c>
      <c r="G5" s="174">
        <v>20</v>
      </c>
      <c r="H5" s="174">
        <v>35</v>
      </c>
      <c r="I5" s="174">
        <v>25</v>
      </c>
      <c r="J5" s="174"/>
      <c r="K5" s="397">
        <f t="shared" si="2"/>
        <v>24</v>
      </c>
      <c r="L5" s="226">
        <v>8</v>
      </c>
      <c r="M5" s="226">
        <v>8</v>
      </c>
      <c r="N5" s="226">
        <v>8</v>
      </c>
      <c r="O5" s="397">
        <f t="shared" si="3"/>
        <v>12</v>
      </c>
      <c r="P5" s="226">
        <v>6</v>
      </c>
      <c r="Q5" s="226">
        <v>6</v>
      </c>
      <c r="R5" s="397">
        <f t="shared" si="4"/>
        <v>24</v>
      </c>
      <c r="S5" s="226">
        <v>8</v>
      </c>
      <c r="T5" s="226">
        <v>8</v>
      </c>
      <c r="U5" s="226">
        <v>8</v>
      </c>
      <c r="V5" s="397">
        <f t="shared" si="5"/>
        <v>20</v>
      </c>
      <c r="W5" s="226">
        <v>10</v>
      </c>
      <c r="X5" s="226">
        <v>10</v>
      </c>
      <c r="Y5" s="397"/>
      <c r="Z5" s="397"/>
    </row>
    <row r="6" spans="1:26" ht="78.75" outlineLevel="1">
      <c r="A6" s="174">
        <v>3</v>
      </c>
      <c r="B6" s="181" t="s">
        <v>22</v>
      </c>
      <c r="C6" s="180" t="s">
        <v>3786</v>
      </c>
      <c r="D6" s="180" t="s">
        <v>126</v>
      </c>
      <c r="E6" s="120">
        <f t="shared" si="0"/>
        <v>81</v>
      </c>
      <c r="F6" s="133"/>
      <c r="G6" s="174">
        <v>25</v>
      </c>
      <c r="H6" s="174">
        <v>28</v>
      </c>
      <c r="I6" s="174">
        <v>28</v>
      </c>
      <c r="J6" s="174"/>
      <c r="K6" s="397">
        <f t="shared" si="2"/>
        <v>24</v>
      </c>
      <c r="L6" s="226">
        <v>8</v>
      </c>
      <c r="M6" s="226">
        <v>8</v>
      </c>
      <c r="N6" s="226">
        <v>8</v>
      </c>
      <c r="O6" s="397">
        <f t="shared" si="3"/>
        <v>10</v>
      </c>
      <c r="P6" s="226">
        <v>5</v>
      </c>
      <c r="Q6" s="226">
        <v>5</v>
      </c>
      <c r="R6" s="397">
        <f t="shared" si="4"/>
        <v>21</v>
      </c>
      <c r="S6" s="226">
        <v>7</v>
      </c>
      <c r="T6" s="226">
        <v>7</v>
      </c>
      <c r="U6" s="226">
        <v>7</v>
      </c>
      <c r="V6" s="397">
        <f t="shared" si="5"/>
        <v>16</v>
      </c>
      <c r="W6" s="226">
        <v>8</v>
      </c>
      <c r="X6" s="226">
        <v>8</v>
      </c>
      <c r="Y6" s="397">
        <v>10</v>
      </c>
      <c r="Z6" s="397"/>
    </row>
    <row r="7" spans="1:26" ht="63" outlineLevel="1">
      <c r="A7" s="174">
        <v>4</v>
      </c>
      <c r="B7" s="181" t="s">
        <v>23</v>
      </c>
      <c r="C7" s="180" t="s">
        <v>3787</v>
      </c>
      <c r="D7" s="180" t="s">
        <v>126</v>
      </c>
      <c r="E7" s="120">
        <f t="shared" si="0"/>
        <v>27</v>
      </c>
      <c r="F7" s="180" t="s">
        <v>222</v>
      </c>
      <c r="G7" s="174">
        <v>9</v>
      </c>
      <c r="H7" s="174">
        <v>9</v>
      </c>
      <c r="I7" s="174">
        <v>9</v>
      </c>
      <c r="J7" s="174"/>
      <c r="K7" s="397">
        <f t="shared" si="2"/>
        <v>9</v>
      </c>
      <c r="L7" s="226">
        <v>3</v>
      </c>
      <c r="M7" s="226">
        <v>3</v>
      </c>
      <c r="N7" s="226">
        <v>3</v>
      </c>
      <c r="O7" s="397">
        <f t="shared" si="3"/>
        <v>0</v>
      </c>
      <c r="P7" s="226"/>
      <c r="Q7" s="226"/>
      <c r="R7" s="397">
        <f t="shared" si="4"/>
        <v>6</v>
      </c>
      <c r="S7" s="226">
        <v>2</v>
      </c>
      <c r="T7" s="226">
        <v>2</v>
      </c>
      <c r="U7" s="226">
        <v>2</v>
      </c>
      <c r="V7" s="397">
        <f t="shared" si="5"/>
        <v>10</v>
      </c>
      <c r="W7" s="226">
        <v>5</v>
      </c>
      <c r="X7" s="226">
        <v>5</v>
      </c>
      <c r="Y7" s="397">
        <v>2</v>
      </c>
      <c r="Z7" s="397"/>
    </row>
    <row r="8" spans="1:26" ht="47.25" outlineLevel="1">
      <c r="A8" s="174">
        <v>5</v>
      </c>
      <c r="B8" s="181" t="s">
        <v>24</v>
      </c>
      <c r="C8" s="180" t="s">
        <v>3788</v>
      </c>
      <c r="D8" s="180" t="s">
        <v>126</v>
      </c>
      <c r="E8" s="120">
        <f t="shared" si="0"/>
        <v>10</v>
      </c>
      <c r="F8" s="180" t="s">
        <v>221</v>
      </c>
      <c r="G8" s="174">
        <v>3</v>
      </c>
      <c r="H8" s="174">
        <v>4</v>
      </c>
      <c r="I8" s="174">
        <v>3</v>
      </c>
      <c r="J8" s="174"/>
      <c r="K8" s="397">
        <f t="shared" si="2"/>
        <v>3</v>
      </c>
      <c r="L8" s="226">
        <v>1</v>
      </c>
      <c r="M8" s="226">
        <v>1</v>
      </c>
      <c r="N8" s="226">
        <v>1</v>
      </c>
      <c r="O8" s="397">
        <f t="shared" si="3"/>
        <v>1</v>
      </c>
      <c r="P8" s="226">
        <v>1</v>
      </c>
      <c r="Q8" s="226"/>
      <c r="R8" s="397">
        <f t="shared" si="4"/>
        <v>1</v>
      </c>
      <c r="S8" s="226"/>
      <c r="T8" s="226"/>
      <c r="U8" s="226">
        <v>1</v>
      </c>
      <c r="V8" s="397">
        <f t="shared" si="5"/>
        <v>2</v>
      </c>
      <c r="W8" s="226">
        <v>1</v>
      </c>
      <c r="X8" s="226">
        <v>1</v>
      </c>
      <c r="Y8" s="397">
        <v>3</v>
      </c>
      <c r="Z8" s="397"/>
    </row>
    <row r="9" spans="1:26" ht="47.25" outlineLevel="1">
      <c r="A9" s="174">
        <v>6</v>
      </c>
      <c r="B9" s="181" t="s">
        <v>25</v>
      </c>
      <c r="C9" s="180" t="s">
        <v>26</v>
      </c>
      <c r="D9" s="180" t="s">
        <v>27</v>
      </c>
      <c r="E9" s="120">
        <f t="shared" si="0"/>
        <v>188</v>
      </c>
      <c r="F9" s="180" t="s">
        <v>28</v>
      </c>
      <c r="G9" s="174">
        <v>54</v>
      </c>
      <c r="H9" s="174">
        <v>80</v>
      </c>
      <c r="I9" s="174">
        <v>54</v>
      </c>
      <c r="J9" s="174"/>
      <c r="K9" s="397">
        <f t="shared" si="2"/>
        <v>60</v>
      </c>
      <c r="L9" s="226">
        <v>20</v>
      </c>
      <c r="M9" s="226">
        <v>20</v>
      </c>
      <c r="N9" s="226">
        <v>20</v>
      </c>
      <c r="O9" s="397">
        <f t="shared" si="3"/>
        <v>20</v>
      </c>
      <c r="P9" s="226">
        <v>10</v>
      </c>
      <c r="Q9" s="226">
        <v>10</v>
      </c>
      <c r="R9" s="397">
        <f t="shared" si="4"/>
        <v>80</v>
      </c>
      <c r="S9" s="226">
        <v>30</v>
      </c>
      <c r="T9" s="226">
        <v>20</v>
      </c>
      <c r="U9" s="226">
        <v>30</v>
      </c>
      <c r="V9" s="397">
        <f t="shared" si="5"/>
        <v>18</v>
      </c>
      <c r="W9" s="226">
        <v>10</v>
      </c>
      <c r="X9" s="226">
        <v>8</v>
      </c>
      <c r="Y9" s="397">
        <v>10</v>
      </c>
      <c r="Z9" s="397"/>
    </row>
    <row r="10" spans="1:26" s="8" customFormat="1" ht="93.75">
      <c r="A10" s="421">
        <v>2</v>
      </c>
      <c r="B10" s="425" t="s">
        <v>29</v>
      </c>
      <c r="C10" s="419" t="s">
        <v>159</v>
      </c>
      <c r="D10" s="419" t="s">
        <v>126</v>
      </c>
      <c r="E10" s="426">
        <f t="shared" si="0"/>
        <v>109</v>
      </c>
      <c r="F10" s="420"/>
      <c r="G10" s="427">
        <f>G11+G12+G13+G14+G15+G16++G17+G18</f>
        <v>30</v>
      </c>
      <c r="H10" s="427">
        <f t="shared" ref="H10:Z10" si="6">H11+H12+H13+H14+H15+H16++H17+H18</f>
        <v>41</v>
      </c>
      <c r="I10" s="427">
        <f t="shared" si="6"/>
        <v>38</v>
      </c>
      <c r="J10" s="427">
        <f t="shared" si="6"/>
        <v>0</v>
      </c>
      <c r="K10" s="399">
        <f t="shared" si="6"/>
        <v>38</v>
      </c>
      <c r="L10" s="399">
        <f t="shared" si="6"/>
        <v>14</v>
      </c>
      <c r="M10" s="399">
        <f t="shared" si="6"/>
        <v>14</v>
      </c>
      <c r="N10" s="399">
        <f t="shared" si="6"/>
        <v>10</v>
      </c>
      <c r="O10" s="399">
        <f t="shared" si="6"/>
        <v>11</v>
      </c>
      <c r="P10" s="399">
        <f t="shared" si="6"/>
        <v>10</v>
      </c>
      <c r="Q10" s="399">
        <f t="shared" si="6"/>
        <v>1</v>
      </c>
      <c r="R10" s="399">
        <f t="shared" si="6"/>
        <v>29</v>
      </c>
      <c r="S10" s="399">
        <f t="shared" si="6"/>
        <v>9</v>
      </c>
      <c r="T10" s="399">
        <f t="shared" si="6"/>
        <v>8</v>
      </c>
      <c r="U10" s="399">
        <f t="shared" si="6"/>
        <v>12</v>
      </c>
      <c r="V10" s="399">
        <f t="shared" si="6"/>
        <v>23</v>
      </c>
      <c r="W10" s="399">
        <f t="shared" si="6"/>
        <v>13</v>
      </c>
      <c r="X10" s="399">
        <f t="shared" si="6"/>
        <v>10</v>
      </c>
      <c r="Y10" s="399">
        <f t="shared" si="6"/>
        <v>8</v>
      </c>
      <c r="Z10" s="399">
        <f t="shared" si="6"/>
        <v>0</v>
      </c>
    </row>
    <row r="11" spans="1:26" s="16" customFormat="1" ht="94.5">
      <c r="A11" s="31">
        <v>7</v>
      </c>
      <c r="B11" s="12" t="s">
        <v>30</v>
      </c>
      <c r="C11" s="219" t="s">
        <v>216</v>
      </c>
      <c r="D11" s="219" t="s">
        <v>126</v>
      </c>
      <c r="E11" s="180">
        <f t="shared" si="0"/>
        <v>15</v>
      </c>
      <c r="F11" s="219" t="s">
        <v>220</v>
      </c>
      <c r="G11" s="14">
        <v>3</v>
      </c>
      <c r="H11" s="14">
        <v>6</v>
      </c>
      <c r="I11" s="14">
        <v>6</v>
      </c>
      <c r="J11" s="14"/>
      <c r="K11" s="400">
        <f>L11+M11+N11</f>
        <v>6</v>
      </c>
      <c r="L11" s="25">
        <v>3</v>
      </c>
      <c r="M11" s="25">
        <v>3</v>
      </c>
      <c r="N11" s="25"/>
      <c r="O11" s="400">
        <f>P11+Q11</f>
        <v>0</v>
      </c>
      <c r="P11" s="25"/>
      <c r="Q11" s="25"/>
      <c r="R11" s="400">
        <f>S11+T11+U11</f>
        <v>6</v>
      </c>
      <c r="S11" s="25">
        <v>3</v>
      </c>
      <c r="T11" s="25"/>
      <c r="U11" s="25">
        <v>3</v>
      </c>
      <c r="V11" s="400">
        <f>W11+X11</f>
        <v>3</v>
      </c>
      <c r="W11" s="25">
        <v>3</v>
      </c>
      <c r="X11" s="25"/>
      <c r="Y11" s="400"/>
      <c r="Z11" s="400"/>
    </row>
    <row r="12" spans="1:26" s="16" customFormat="1" ht="173.25">
      <c r="A12" s="31">
        <v>8</v>
      </c>
      <c r="B12" s="12" t="s">
        <v>151</v>
      </c>
      <c r="C12" s="219" t="s">
        <v>217</v>
      </c>
      <c r="D12" s="219" t="s">
        <v>126</v>
      </c>
      <c r="E12" s="180">
        <f t="shared" si="0"/>
        <v>5</v>
      </c>
      <c r="F12" s="219" t="s">
        <v>259</v>
      </c>
      <c r="G12" s="14">
        <v>1</v>
      </c>
      <c r="H12" s="14">
        <v>2</v>
      </c>
      <c r="I12" s="14">
        <v>2</v>
      </c>
      <c r="J12" s="15"/>
      <c r="K12" s="400">
        <f>L12+M12+N12</f>
        <v>2</v>
      </c>
      <c r="L12" s="25">
        <v>1</v>
      </c>
      <c r="M12" s="25">
        <v>1</v>
      </c>
      <c r="N12" s="25"/>
      <c r="O12" s="400">
        <f>P12+Q12</f>
        <v>0</v>
      </c>
      <c r="P12" s="25"/>
      <c r="Q12" s="25"/>
      <c r="R12" s="400">
        <f>S12+T12+U12</f>
        <v>1</v>
      </c>
      <c r="S12" s="25"/>
      <c r="T12" s="25"/>
      <c r="U12" s="25">
        <v>1</v>
      </c>
      <c r="V12" s="400">
        <f>W12+X12</f>
        <v>2</v>
      </c>
      <c r="W12" s="25">
        <v>1</v>
      </c>
      <c r="X12" s="25">
        <v>1</v>
      </c>
      <c r="Y12" s="23"/>
      <c r="Z12" s="23"/>
    </row>
    <row r="13" spans="1:26" ht="47.25" outlineLevel="1">
      <c r="A13" s="31">
        <v>9</v>
      </c>
      <c r="B13" s="181" t="s">
        <v>30</v>
      </c>
      <c r="C13" s="180" t="s">
        <v>3789</v>
      </c>
      <c r="D13" s="180" t="s">
        <v>126</v>
      </c>
      <c r="E13" s="180">
        <f t="shared" si="0"/>
        <v>30</v>
      </c>
      <c r="F13" s="132" t="s">
        <v>160</v>
      </c>
      <c r="G13" s="174">
        <v>9</v>
      </c>
      <c r="H13" s="174">
        <v>12</v>
      </c>
      <c r="I13" s="174">
        <v>9</v>
      </c>
      <c r="J13" s="174"/>
      <c r="K13" s="397">
        <f t="shared" si="2"/>
        <v>9</v>
      </c>
      <c r="L13" s="226">
        <v>3</v>
      </c>
      <c r="M13" s="226">
        <v>3</v>
      </c>
      <c r="N13" s="226">
        <v>3</v>
      </c>
      <c r="O13" s="397">
        <f t="shared" si="3"/>
        <v>6</v>
      </c>
      <c r="P13" s="226">
        <v>6</v>
      </c>
      <c r="Q13" s="226"/>
      <c r="R13" s="397">
        <f t="shared" si="4"/>
        <v>9</v>
      </c>
      <c r="S13" s="226">
        <v>3</v>
      </c>
      <c r="T13" s="226">
        <v>3</v>
      </c>
      <c r="U13" s="226">
        <v>3</v>
      </c>
      <c r="V13" s="397">
        <f t="shared" si="5"/>
        <v>6</v>
      </c>
      <c r="W13" s="226">
        <v>3</v>
      </c>
      <c r="X13" s="226">
        <v>3</v>
      </c>
      <c r="Y13" s="397"/>
      <c r="Z13" s="397"/>
    </row>
    <row r="14" spans="1:26" ht="31.5" outlineLevel="1">
      <c r="A14" s="31">
        <v>10</v>
      </c>
      <c r="B14" s="181" t="s">
        <v>30</v>
      </c>
      <c r="C14" s="180" t="s">
        <v>3790</v>
      </c>
      <c r="D14" s="180" t="s">
        <v>126</v>
      </c>
      <c r="E14" s="180">
        <f t="shared" si="0"/>
        <v>24</v>
      </c>
      <c r="F14" s="134"/>
      <c r="G14" s="174">
        <v>6</v>
      </c>
      <c r="H14" s="174">
        <v>9</v>
      </c>
      <c r="I14" s="174">
        <v>9</v>
      </c>
      <c r="J14" s="174"/>
      <c r="K14" s="397">
        <f t="shared" si="2"/>
        <v>9</v>
      </c>
      <c r="L14" s="226">
        <v>3</v>
      </c>
      <c r="M14" s="226">
        <v>3</v>
      </c>
      <c r="N14" s="226">
        <v>3</v>
      </c>
      <c r="O14" s="397">
        <f t="shared" si="3"/>
        <v>3</v>
      </c>
      <c r="P14" s="226">
        <v>3</v>
      </c>
      <c r="Q14" s="226"/>
      <c r="R14" s="397">
        <f t="shared" si="4"/>
        <v>6</v>
      </c>
      <c r="S14" s="226">
        <v>3</v>
      </c>
      <c r="T14" s="226">
        <v>3</v>
      </c>
      <c r="U14" s="226"/>
      <c r="V14" s="397">
        <f t="shared" si="5"/>
        <v>3</v>
      </c>
      <c r="W14" s="226"/>
      <c r="X14" s="226">
        <v>3</v>
      </c>
      <c r="Y14" s="397">
        <v>3</v>
      </c>
      <c r="Z14" s="397"/>
    </row>
    <row r="15" spans="1:26" ht="31.5" outlineLevel="1">
      <c r="A15" s="31">
        <v>11</v>
      </c>
      <c r="B15" s="181" t="s">
        <v>30</v>
      </c>
      <c r="C15" s="180" t="s">
        <v>3791</v>
      </c>
      <c r="D15" s="180" t="s">
        <v>126</v>
      </c>
      <c r="E15" s="180">
        <f t="shared" si="0"/>
        <v>18</v>
      </c>
      <c r="F15" s="133"/>
      <c r="G15" s="174">
        <v>6</v>
      </c>
      <c r="H15" s="174">
        <v>6</v>
      </c>
      <c r="I15" s="174">
        <v>6</v>
      </c>
      <c r="J15" s="174"/>
      <c r="K15" s="397">
        <f t="shared" si="2"/>
        <v>9</v>
      </c>
      <c r="L15" s="226">
        <v>3</v>
      </c>
      <c r="M15" s="226">
        <v>3</v>
      </c>
      <c r="N15" s="226">
        <v>3</v>
      </c>
      <c r="O15" s="397">
        <f t="shared" si="3"/>
        <v>0</v>
      </c>
      <c r="P15" s="226"/>
      <c r="Q15" s="226"/>
      <c r="R15" s="397">
        <f t="shared" si="4"/>
        <v>3</v>
      </c>
      <c r="S15" s="226"/>
      <c r="T15" s="226"/>
      <c r="U15" s="226">
        <v>3</v>
      </c>
      <c r="V15" s="397">
        <f t="shared" si="5"/>
        <v>3</v>
      </c>
      <c r="W15" s="226">
        <v>3</v>
      </c>
      <c r="X15" s="226"/>
      <c r="Y15" s="397">
        <v>3</v>
      </c>
      <c r="Z15" s="397"/>
    </row>
    <row r="16" spans="1:26" ht="63" outlineLevel="1">
      <c r="A16" s="31">
        <v>12</v>
      </c>
      <c r="B16" s="181" t="s">
        <v>177</v>
      </c>
      <c r="C16" s="180" t="s">
        <v>3792</v>
      </c>
      <c r="D16" s="180" t="s">
        <v>126</v>
      </c>
      <c r="E16" s="180">
        <f t="shared" si="0"/>
        <v>6</v>
      </c>
      <c r="F16" s="180" t="s">
        <v>215</v>
      </c>
      <c r="G16" s="174">
        <v>2</v>
      </c>
      <c r="H16" s="174">
        <v>2</v>
      </c>
      <c r="I16" s="174">
        <v>2</v>
      </c>
      <c r="J16" s="174"/>
      <c r="K16" s="397">
        <f t="shared" si="2"/>
        <v>3</v>
      </c>
      <c r="L16" s="226">
        <v>1</v>
      </c>
      <c r="M16" s="226">
        <v>1</v>
      </c>
      <c r="N16" s="226">
        <v>1</v>
      </c>
      <c r="O16" s="397">
        <f t="shared" si="3"/>
        <v>0</v>
      </c>
      <c r="P16" s="226"/>
      <c r="Q16" s="226"/>
      <c r="R16" s="397">
        <f t="shared" si="4"/>
        <v>0</v>
      </c>
      <c r="S16" s="226"/>
      <c r="T16" s="226"/>
      <c r="U16" s="226"/>
      <c r="V16" s="397">
        <f t="shared" si="5"/>
        <v>2</v>
      </c>
      <c r="W16" s="226">
        <v>1</v>
      </c>
      <c r="X16" s="226">
        <v>1</v>
      </c>
      <c r="Y16" s="397">
        <v>1</v>
      </c>
      <c r="Z16" s="397"/>
    </row>
    <row r="17" spans="1:26" ht="78.75" outlineLevel="1">
      <c r="A17" s="31">
        <v>13</v>
      </c>
      <c r="B17" s="181" t="s">
        <v>178</v>
      </c>
      <c r="C17" s="180" t="s">
        <v>3793</v>
      </c>
      <c r="D17" s="180" t="s">
        <v>126</v>
      </c>
      <c r="E17" s="180">
        <f t="shared" si="0"/>
        <v>5</v>
      </c>
      <c r="F17" s="180" t="s">
        <v>219</v>
      </c>
      <c r="G17" s="174">
        <v>1</v>
      </c>
      <c r="H17" s="174">
        <v>2</v>
      </c>
      <c r="I17" s="174">
        <v>2</v>
      </c>
      <c r="J17" s="174"/>
      <c r="K17" s="397">
        <f t="shared" si="2"/>
        <v>0</v>
      </c>
      <c r="L17" s="226">
        <v>0</v>
      </c>
      <c r="M17" s="226">
        <v>0</v>
      </c>
      <c r="N17" s="226">
        <v>0</v>
      </c>
      <c r="O17" s="397">
        <f t="shared" si="3"/>
        <v>0</v>
      </c>
      <c r="P17" s="226"/>
      <c r="Q17" s="226"/>
      <c r="R17" s="397">
        <f t="shared" si="4"/>
        <v>2</v>
      </c>
      <c r="S17" s="226"/>
      <c r="T17" s="226">
        <v>1</v>
      </c>
      <c r="U17" s="226">
        <v>1</v>
      </c>
      <c r="V17" s="397">
        <f t="shared" si="5"/>
        <v>2</v>
      </c>
      <c r="W17" s="226">
        <v>1</v>
      </c>
      <c r="X17" s="226">
        <v>1</v>
      </c>
      <c r="Y17" s="397">
        <v>1</v>
      </c>
      <c r="Z17" s="397"/>
    </row>
    <row r="18" spans="1:26" ht="63" outlineLevel="1">
      <c r="A18" s="31">
        <v>14</v>
      </c>
      <c r="B18" s="181" t="s">
        <v>170</v>
      </c>
      <c r="C18" s="180" t="s">
        <v>3794</v>
      </c>
      <c r="D18" s="180" t="s">
        <v>126</v>
      </c>
      <c r="E18" s="180">
        <f t="shared" si="0"/>
        <v>6</v>
      </c>
      <c r="F18" s="180" t="s">
        <v>218</v>
      </c>
      <c r="G18" s="174">
        <v>2</v>
      </c>
      <c r="H18" s="174">
        <v>2</v>
      </c>
      <c r="I18" s="174">
        <v>2</v>
      </c>
      <c r="J18" s="174"/>
      <c r="K18" s="397">
        <f t="shared" si="2"/>
        <v>0</v>
      </c>
      <c r="L18" s="226">
        <v>0</v>
      </c>
      <c r="M18" s="226">
        <v>0</v>
      </c>
      <c r="N18" s="226">
        <v>0</v>
      </c>
      <c r="O18" s="397">
        <f t="shared" si="3"/>
        <v>2</v>
      </c>
      <c r="P18" s="226">
        <v>1</v>
      </c>
      <c r="Q18" s="226">
        <v>1</v>
      </c>
      <c r="R18" s="397">
        <f t="shared" si="4"/>
        <v>2</v>
      </c>
      <c r="S18" s="226"/>
      <c r="T18" s="226">
        <v>1</v>
      </c>
      <c r="U18" s="226">
        <v>1</v>
      </c>
      <c r="V18" s="397">
        <f t="shared" si="5"/>
        <v>2</v>
      </c>
      <c r="W18" s="226">
        <v>1</v>
      </c>
      <c r="X18" s="226">
        <v>1</v>
      </c>
      <c r="Y18" s="397"/>
      <c r="Z18" s="397"/>
    </row>
    <row r="19" spans="1:26" s="8" customFormat="1" ht="150">
      <c r="A19" s="419">
        <v>3</v>
      </c>
      <c r="B19" s="428" t="s">
        <v>31</v>
      </c>
      <c r="C19" s="419" t="s">
        <v>32</v>
      </c>
      <c r="D19" s="419" t="s">
        <v>126</v>
      </c>
      <c r="E19" s="419">
        <f t="shared" si="0"/>
        <v>22</v>
      </c>
      <c r="F19" s="420"/>
      <c r="G19" s="421">
        <f>G20+G21+G22+G23++G24+G25+G26+G27+G28</f>
        <v>5</v>
      </c>
      <c r="H19" s="421">
        <f t="shared" ref="H19:Z19" si="7">H20+H21+H22+H23++H24+H25+H26+H27+H28</f>
        <v>10</v>
      </c>
      <c r="I19" s="421">
        <f t="shared" si="7"/>
        <v>7</v>
      </c>
      <c r="J19" s="421">
        <f t="shared" si="7"/>
        <v>0</v>
      </c>
      <c r="K19" s="396">
        <f t="shared" si="7"/>
        <v>6</v>
      </c>
      <c r="L19" s="396">
        <f t="shared" si="7"/>
        <v>2</v>
      </c>
      <c r="M19" s="396">
        <f t="shared" si="7"/>
        <v>1</v>
      </c>
      <c r="N19" s="396">
        <f t="shared" si="7"/>
        <v>3</v>
      </c>
      <c r="O19" s="396">
        <f t="shared" si="7"/>
        <v>4</v>
      </c>
      <c r="P19" s="396">
        <f t="shared" si="7"/>
        <v>3</v>
      </c>
      <c r="Q19" s="396">
        <f t="shared" si="7"/>
        <v>1</v>
      </c>
      <c r="R19" s="396">
        <f t="shared" si="7"/>
        <v>1</v>
      </c>
      <c r="S19" s="396">
        <f t="shared" si="7"/>
        <v>0</v>
      </c>
      <c r="T19" s="396">
        <f t="shared" si="7"/>
        <v>0</v>
      </c>
      <c r="U19" s="396">
        <f t="shared" si="7"/>
        <v>1</v>
      </c>
      <c r="V19" s="396">
        <f t="shared" si="7"/>
        <v>8</v>
      </c>
      <c r="W19" s="396">
        <f t="shared" si="7"/>
        <v>4</v>
      </c>
      <c r="X19" s="396">
        <f t="shared" si="7"/>
        <v>4</v>
      </c>
      <c r="Y19" s="396">
        <f t="shared" si="7"/>
        <v>3</v>
      </c>
      <c r="Z19" s="396">
        <f t="shared" si="7"/>
        <v>0</v>
      </c>
    </row>
    <row r="20" spans="1:26" ht="63">
      <c r="A20" s="401">
        <v>1</v>
      </c>
      <c r="B20" s="181" t="s">
        <v>33</v>
      </c>
      <c r="C20" s="180" t="s">
        <v>3795</v>
      </c>
      <c r="D20" s="180" t="s">
        <v>126</v>
      </c>
      <c r="E20" s="180">
        <f t="shared" si="0"/>
        <v>0</v>
      </c>
      <c r="F20" s="213" t="s">
        <v>227</v>
      </c>
      <c r="G20" s="174"/>
      <c r="H20" s="174"/>
      <c r="I20" s="174"/>
      <c r="J20" s="174"/>
      <c r="K20" s="397"/>
      <c r="L20" s="226"/>
      <c r="M20" s="226"/>
      <c r="N20" s="226"/>
      <c r="O20" s="397"/>
      <c r="P20" s="226"/>
      <c r="Q20" s="226"/>
      <c r="R20" s="397"/>
      <c r="S20" s="226"/>
      <c r="T20" s="226"/>
      <c r="U20" s="226"/>
      <c r="V20" s="397"/>
      <c r="W20" s="226"/>
      <c r="X20" s="226"/>
      <c r="Y20" s="397"/>
      <c r="Z20" s="182"/>
    </row>
    <row r="21" spans="1:26" ht="126" outlineLevel="1">
      <c r="A21" s="174">
        <v>15</v>
      </c>
      <c r="B21" s="181" t="s">
        <v>179</v>
      </c>
      <c r="C21" s="180" t="s">
        <v>3796</v>
      </c>
      <c r="D21" s="180" t="s">
        <v>126</v>
      </c>
      <c r="E21" s="180">
        <f t="shared" si="0"/>
        <v>4</v>
      </c>
      <c r="F21" s="180" t="s">
        <v>226</v>
      </c>
      <c r="G21" s="174">
        <v>1</v>
      </c>
      <c r="H21" s="174">
        <v>2</v>
      </c>
      <c r="I21" s="174">
        <v>1</v>
      </c>
      <c r="J21" s="174"/>
      <c r="K21" s="397">
        <f t="shared" si="2"/>
        <v>2</v>
      </c>
      <c r="L21" s="226">
        <v>1</v>
      </c>
      <c r="M21" s="226"/>
      <c r="N21" s="226">
        <v>1</v>
      </c>
      <c r="O21" s="397">
        <f t="shared" si="3"/>
        <v>1</v>
      </c>
      <c r="P21" s="226">
        <v>1</v>
      </c>
      <c r="Q21" s="226"/>
      <c r="R21" s="397">
        <f t="shared" si="4"/>
        <v>0</v>
      </c>
      <c r="S21" s="226"/>
      <c r="T21" s="226"/>
      <c r="U21" s="226"/>
      <c r="V21" s="397">
        <f t="shared" si="5"/>
        <v>1</v>
      </c>
      <c r="W21" s="226">
        <v>1</v>
      </c>
      <c r="X21" s="226"/>
      <c r="Y21" s="397"/>
      <c r="Z21" s="397"/>
    </row>
    <row r="22" spans="1:26" ht="110.25" outlineLevel="1">
      <c r="A22" s="401">
        <v>16</v>
      </c>
      <c r="B22" s="181" t="s">
        <v>180</v>
      </c>
      <c r="C22" s="180" t="s">
        <v>3797</v>
      </c>
      <c r="D22" s="180" t="s">
        <v>126</v>
      </c>
      <c r="E22" s="180">
        <f t="shared" si="0"/>
        <v>6</v>
      </c>
      <c r="F22" s="180" t="s">
        <v>228</v>
      </c>
      <c r="G22" s="174">
        <v>2</v>
      </c>
      <c r="H22" s="174">
        <v>2</v>
      </c>
      <c r="I22" s="174">
        <v>2</v>
      </c>
      <c r="J22" s="174"/>
      <c r="K22" s="397">
        <f t="shared" si="2"/>
        <v>3</v>
      </c>
      <c r="L22" s="226">
        <v>1</v>
      </c>
      <c r="M22" s="226">
        <v>1</v>
      </c>
      <c r="N22" s="226">
        <v>1</v>
      </c>
      <c r="O22" s="397">
        <f t="shared" si="3"/>
        <v>0</v>
      </c>
      <c r="P22" s="226"/>
      <c r="Q22" s="226"/>
      <c r="R22" s="397">
        <f t="shared" si="4"/>
        <v>0</v>
      </c>
      <c r="S22" s="226"/>
      <c r="T22" s="226"/>
      <c r="U22" s="226"/>
      <c r="V22" s="397">
        <f t="shared" si="5"/>
        <v>2</v>
      </c>
      <c r="W22" s="226">
        <v>1</v>
      </c>
      <c r="X22" s="226">
        <v>1</v>
      </c>
      <c r="Y22" s="397">
        <v>1</v>
      </c>
      <c r="Z22" s="397"/>
    </row>
    <row r="23" spans="1:26" ht="78.75" outlineLevel="1">
      <c r="A23" s="174">
        <v>17</v>
      </c>
      <c r="B23" s="181" t="s">
        <v>179</v>
      </c>
      <c r="C23" s="180" t="s">
        <v>3798</v>
      </c>
      <c r="D23" s="180" t="s">
        <v>126</v>
      </c>
      <c r="E23" s="180">
        <f t="shared" si="0"/>
        <v>2</v>
      </c>
      <c r="F23" s="180" t="s">
        <v>225</v>
      </c>
      <c r="G23" s="174"/>
      <c r="H23" s="174">
        <v>1</v>
      </c>
      <c r="I23" s="174">
        <v>1</v>
      </c>
      <c r="J23" s="174"/>
      <c r="K23" s="397">
        <f t="shared" si="2"/>
        <v>0</v>
      </c>
      <c r="L23" s="226">
        <v>0</v>
      </c>
      <c r="M23" s="226">
        <v>0</v>
      </c>
      <c r="N23" s="226">
        <v>0</v>
      </c>
      <c r="O23" s="397">
        <f t="shared" si="3"/>
        <v>0</v>
      </c>
      <c r="P23" s="226"/>
      <c r="Q23" s="226"/>
      <c r="R23" s="397">
        <f t="shared" si="4"/>
        <v>0</v>
      </c>
      <c r="S23" s="226"/>
      <c r="T23" s="226"/>
      <c r="U23" s="226"/>
      <c r="V23" s="397">
        <f t="shared" si="5"/>
        <v>1</v>
      </c>
      <c r="W23" s="226">
        <v>1</v>
      </c>
      <c r="X23" s="226"/>
      <c r="Y23" s="397">
        <v>1</v>
      </c>
      <c r="Z23" s="397"/>
    </row>
    <row r="24" spans="1:26" ht="110.25" outlineLevel="1">
      <c r="A24" s="401">
        <v>18</v>
      </c>
      <c r="B24" s="181" t="s">
        <v>181</v>
      </c>
      <c r="C24" s="180" t="s">
        <v>3799</v>
      </c>
      <c r="D24" s="180" t="s">
        <v>126</v>
      </c>
      <c r="E24" s="180">
        <f t="shared" si="0"/>
        <v>1</v>
      </c>
      <c r="F24" s="180" t="s">
        <v>229</v>
      </c>
      <c r="G24" s="174"/>
      <c r="H24" s="174">
        <v>1</v>
      </c>
      <c r="I24" s="174"/>
      <c r="J24" s="174"/>
      <c r="K24" s="397">
        <f t="shared" si="2"/>
        <v>0</v>
      </c>
      <c r="L24" s="226"/>
      <c r="M24" s="226"/>
      <c r="N24" s="226"/>
      <c r="O24" s="397">
        <f t="shared" si="3"/>
        <v>1</v>
      </c>
      <c r="P24" s="226"/>
      <c r="Q24" s="226">
        <v>1</v>
      </c>
      <c r="R24" s="397">
        <f t="shared" si="4"/>
        <v>0</v>
      </c>
      <c r="S24" s="226"/>
      <c r="T24" s="226"/>
      <c r="U24" s="226"/>
      <c r="V24" s="397">
        <f t="shared" si="5"/>
        <v>0</v>
      </c>
      <c r="W24" s="226"/>
      <c r="X24" s="226"/>
      <c r="Y24" s="397"/>
      <c r="Z24" s="397"/>
    </row>
    <row r="25" spans="1:26" ht="78.75" outlineLevel="1">
      <c r="A25" s="174">
        <v>19</v>
      </c>
      <c r="B25" s="181" t="s">
        <v>33</v>
      </c>
      <c r="C25" s="180" t="s">
        <v>3800</v>
      </c>
      <c r="D25" s="180" t="s">
        <v>126</v>
      </c>
      <c r="E25" s="180">
        <f t="shared" si="0"/>
        <v>1</v>
      </c>
      <c r="F25" s="180" t="s">
        <v>34</v>
      </c>
      <c r="G25" s="174"/>
      <c r="H25" s="174">
        <v>1</v>
      </c>
      <c r="I25" s="174"/>
      <c r="J25" s="174"/>
      <c r="K25" s="397">
        <f t="shared" si="2"/>
        <v>0</v>
      </c>
      <c r="L25" s="226">
        <v>0</v>
      </c>
      <c r="M25" s="226">
        <v>0</v>
      </c>
      <c r="N25" s="226">
        <v>0</v>
      </c>
      <c r="O25" s="397">
        <f t="shared" si="3"/>
        <v>1</v>
      </c>
      <c r="P25" s="226">
        <v>1</v>
      </c>
      <c r="Q25" s="226"/>
      <c r="R25" s="397">
        <f t="shared" si="4"/>
        <v>0</v>
      </c>
      <c r="S25" s="226"/>
      <c r="T25" s="226"/>
      <c r="U25" s="226"/>
      <c r="V25" s="397">
        <f t="shared" si="5"/>
        <v>0</v>
      </c>
      <c r="W25" s="226"/>
      <c r="X25" s="226"/>
      <c r="Y25" s="397"/>
      <c r="Z25" s="397"/>
    </row>
    <row r="26" spans="1:26" ht="110.25" outlineLevel="1">
      <c r="A26" s="401">
        <v>20</v>
      </c>
      <c r="B26" s="181" t="s">
        <v>33</v>
      </c>
      <c r="C26" s="199" t="s">
        <v>3801</v>
      </c>
      <c r="D26" s="180" t="s">
        <v>126</v>
      </c>
      <c r="E26" s="180">
        <f t="shared" si="0"/>
        <v>2</v>
      </c>
      <c r="F26" s="180" t="s">
        <v>161</v>
      </c>
      <c r="G26" s="174"/>
      <c r="H26" s="174">
        <v>1</v>
      </c>
      <c r="I26" s="174">
        <v>1</v>
      </c>
      <c r="J26" s="174"/>
      <c r="K26" s="397">
        <f t="shared" si="2"/>
        <v>0</v>
      </c>
      <c r="L26" s="226">
        <v>0</v>
      </c>
      <c r="M26" s="226">
        <v>0</v>
      </c>
      <c r="N26" s="226">
        <v>0</v>
      </c>
      <c r="O26" s="397">
        <f t="shared" si="3"/>
        <v>0</v>
      </c>
      <c r="P26" s="226"/>
      <c r="Q26" s="226"/>
      <c r="R26" s="397">
        <f t="shared" si="4"/>
        <v>0</v>
      </c>
      <c r="S26" s="226"/>
      <c r="T26" s="226"/>
      <c r="U26" s="226"/>
      <c r="V26" s="397">
        <f t="shared" si="5"/>
        <v>1</v>
      </c>
      <c r="W26" s="226"/>
      <c r="X26" s="226">
        <v>1</v>
      </c>
      <c r="Y26" s="397">
        <v>1</v>
      </c>
      <c r="Z26" s="397"/>
    </row>
    <row r="27" spans="1:26" ht="63" outlineLevel="1">
      <c r="A27" s="174">
        <v>21</v>
      </c>
      <c r="B27" s="181" t="s">
        <v>182</v>
      </c>
      <c r="C27" s="180" t="s">
        <v>3802</v>
      </c>
      <c r="D27" s="180" t="s">
        <v>126</v>
      </c>
      <c r="E27" s="180">
        <f t="shared" si="0"/>
        <v>3</v>
      </c>
      <c r="F27" s="132" t="s">
        <v>260</v>
      </c>
      <c r="G27" s="174">
        <v>1</v>
      </c>
      <c r="H27" s="174">
        <v>1</v>
      </c>
      <c r="I27" s="174">
        <v>1</v>
      </c>
      <c r="J27" s="174"/>
      <c r="K27" s="397">
        <f t="shared" si="2"/>
        <v>1</v>
      </c>
      <c r="L27" s="226"/>
      <c r="M27" s="226"/>
      <c r="N27" s="226">
        <v>1</v>
      </c>
      <c r="O27" s="397">
        <f t="shared" si="3"/>
        <v>0</v>
      </c>
      <c r="P27" s="226"/>
      <c r="Q27" s="226"/>
      <c r="R27" s="397">
        <f t="shared" si="4"/>
        <v>1</v>
      </c>
      <c r="S27" s="226"/>
      <c r="T27" s="226"/>
      <c r="U27" s="226">
        <v>1</v>
      </c>
      <c r="V27" s="397">
        <f t="shared" si="5"/>
        <v>1</v>
      </c>
      <c r="W27" s="226"/>
      <c r="X27" s="226">
        <v>1</v>
      </c>
      <c r="Y27" s="397"/>
      <c r="Z27" s="397"/>
    </row>
    <row r="28" spans="1:26" ht="63" outlineLevel="1">
      <c r="A28" s="401">
        <v>22</v>
      </c>
      <c r="B28" s="181" t="s">
        <v>33</v>
      </c>
      <c r="C28" s="180" t="s">
        <v>3803</v>
      </c>
      <c r="D28" s="180"/>
      <c r="E28" s="180">
        <f t="shared" si="0"/>
        <v>3</v>
      </c>
      <c r="F28" s="133"/>
      <c r="G28" s="174">
        <v>1</v>
      </c>
      <c r="H28" s="174">
        <v>1</v>
      </c>
      <c r="I28" s="174">
        <v>1</v>
      </c>
      <c r="J28" s="174"/>
      <c r="K28" s="397">
        <f t="shared" si="2"/>
        <v>0</v>
      </c>
      <c r="L28" s="226">
        <v>0</v>
      </c>
      <c r="M28" s="226">
        <v>0</v>
      </c>
      <c r="N28" s="226">
        <v>0</v>
      </c>
      <c r="O28" s="397">
        <f t="shared" si="3"/>
        <v>1</v>
      </c>
      <c r="P28" s="226">
        <v>1</v>
      </c>
      <c r="Q28" s="226"/>
      <c r="R28" s="397">
        <f t="shared" si="4"/>
        <v>0</v>
      </c>
      <c r="S28" s="226"/>
      <c r="T28" s="226"/>
      <c r="U28" s="226"/>
      <c r="V28" s="397">
        <f t="shared" si="5"/>
        <v>2</v>
      </c>
      <c r="W28" s="226">
        <v>1</v>
      </c>
      <c r="X28" s="226">
        <v>1</v>
      </c>
      <c r="Y28" s="397"/>
      <c r="Z28" s="397"/>
    </row>
    <row r="29" spans="1:26" s="8" customFormat="1" ht="47.25">
      <c r="A29" s="229">
        <v>4</v>
      </c>
      <c r="B29" s="442" t="s">
        <v>35</v>
      </c>
      <c r="C29" s="444" t="s">
        <v>36</v>
      </c>
      <c r="D29" s="444" t="s">
        <v>126</v>
      </c>
      <c r="E29" s="230">
        <f t="shared" si="0"/>
        <v>174</v>
      </c>
      <c r="F29" s="432"/>
      <c r="G29" s="229">
        <f>G30+G31++G32</f>
        <v>50</v>
      </c>
      <c r="H29" s="229">
        <f t="shared" ref="H29:J29" si="8">H30+H31++H32</f>
        <v>75</v>
      </c>
      <c r="I29" s="229">
        <f t="shared" si="8"/>
        <v>49</v>
      </c>
      <c r="J29" s="229">
        <f t="shared" si="8"/>
        <v>0</v>
      </c>
      <c r="K29" s="1">
        <f t="shared" ref="K29:Z29" si="9">K30+K31+K32</f>
        <v>68</v>
      </c>
      <c r="L29" s="1">
        <f t="shared" si="9"/>
        <v>22</v>
      </c>
      <c r="M29" s="1">
        <f t="shared" si="9"/>
        <v>24</v>
      </c>
      <c r="N29" s="1">
        <f t="shared" si="9"/>
        <v>22</v>
      </c>
      <c r="O29" s="1">
        <f t="shared" si="9"/>
        <v>24</v>
      </c>
      <c r="P29" s="1">
        <f t="shared" si="9"/>
        <v>16</v>
      </c>
      <c r="Q29" s="1">
        <f t="shared" si="9"/>
        <v>8</v>
      </c>
      <c r="R29" s="1">
        <f t="shared" si="9"/>
        <v>57</v>
      </c>
      <c r="S29" s="1">
        <f t="shared" si="9"/>
        <v>19</v>
      </c>
      <c r="T29" s="1">
        <f t="shared" si="9"/>
        <v>19</v>
      </c>
      <c r="U29" s="1">
        <f t="shared" si="9"/>
        <v>19</v>
      </c>
      <c r="V29" s="1">
        <f t="shared" si="9"/>
        <v>23</v>
      </c>
      <c r="W29" s="1">
        <f t="shared" si="9"/>
        <v>13</v>
      </c>
      <c r="X29" s="1">
        <f t="shared" si="9"/>
        <v>10</v>
      </c>
      <c r="Y29" s="1">
        <f t="shared" si="9"/>
        <v>2</v>
      </c>
      <c r="Z29" s="1">
        <f t="shared" si="9"/>
        <v>0</v>
      </c>
    </row>
    <row r="30" spans="1:26" ht="63" outlineLevel="1">
      <c r="A30" s="174">
        <v>23</v>
      </c>
      <c r="B30" s="26" t="s">
        <v>172</v>
      </c>
      <c r="C30" s="180" t="s">
        <v>37</v>
      </c>
      <c r="D30" s="180" t="s">
        <v>126</v>
      </c>
      <c r="E30" s="180">
        <f t="shared" si="0"/>
        <v>100</v>
      </c>
      <c r="F30" s="180" t="s">
        <v>38</v>
      </c>
      <c r="G30" s="174">
        <v>30</v>
      </c>
      <c r="H30" s="174">
        <v>40</v>
      </c>
      <c r="I30" s="174">
        <v>30</v>
      </c>
      <c r="J30" s="174"/>
      <c r="K30" s="397">
        <f t="shared" si="2"/>
        <v>60</v>
      </c>
      <c r="L30" s="226">
        <v>20</v>
      </c>
      <c r="M30" s="226">
        <v>20</v>
      </c>
      <c r="N30" s="226">
        <v>20</v>
      </c>
      <c r="O30" s="397">
        <f t="shared" si="3"/>
        <v>10</v>
      </c>
      <c r="P30" s="226">
        <v>10</v>
      </c>
      <c r="Q30" s="226"/>
      <c r="R30" s="397">
        <f t="shared" si="4"/>
        <v>18</v>
      </c>
      <c r="S30" s="226">
        <v>4</v>
      </c>
      <c r="T30" s="226">
        <v>4</v>
      </c>
      <c r="U30" s="226">
        <v>10</v>
      </c>
      <c r="V30" s="397">
        <f t="shared" si="5"/>
        <v>10</v>
      </c>
      <c r="W30" s="226">
        <v>5</v>
      </c>
      <c r="X30" s="226">
        <v>5</v>
      </c>
      <c r="Y30" s="397">
        <v>2</v>
      </c>
      <c r="Z30" s="397"/>
    </row>
    <row r="31" spans="1:26" ht="78.75" outlineLevel="1">
      <c r="A31" s="174">
        <v>24</v>
      </c>
      <c r="B31" s="181" t="s">
        <v>171</v>
      </c>
      <c r="C31" s="180" t="s">
        <v>39</v>
      </c>
      <c r="D31" s="180" t="s">
        <v>126</v>
      </c>
      <c r="E31" s="180">
        <f t="shared" si="0"/>
        <v>35</v>
      </c>
      <c r="F31" s="180" t="s">
        <v>40</v>
      </c>
      <c r="G31" s="174">
        <v>10</v>
      </c>
      <c r="H31" s="174">
        <v>15</v>
      </c>
      <c r="I31" s="174">
        <v>10</v>
      </c>
      <c r="J31" s="174"/>
      <c r="K31" s="397">
        <f t="shared" si="2"/>
        <v>8</v>
      </c>
      <c r="L31" s="226">
        <v>2</v>
      </c>
      <c r="M31" s="226">
        <v>4</v>
      </c>
      <c r="N31" s="226">
        <v>2</v>
      </c>
      <c r="O31" s="397">
        <f t="shared" si="3"/>
        <v>6</v>
      </c>
      <c r="P31" s="226">
        <v>4</v>
      </c>
      <c r="Q31" s="226">
        <v>2</v>
      </c>
      <c r="R31" s="397">
        <f t="shared" si="4"/>
        <v>15</v>
      </c>
      <c r="S31" s="226">
        <v>5</v>
      </c>
      <c r="T31" s="226">
        <v>5</v>
      </c>
      <c r="U31" s="226">
        <v>5</v>
      </c>
      <c r="V31" s="397">
        <f t="shared" si="5"/>
        <v>6</v>
      </c>
      <c r="W31" s="226">
        <v>3</v>
      </c>
      <c r="X31" s="226">
        <v>3</v>
      </c>
      <c r="Y31" s="397"/>
      <c r="Z31" s="397"/>
    </row>
    <row r="32" spans="1:26" ht="110.25" outlineLevel="1">
      <c r="A32" s="174">
        <v>25</v>
      </c>
      <c r="B32" s="181" t="s">
        <v>183</v>
      </c>
      <c r="C32" s="180" t="s">
        <v>41</v>
      </c>
      <c r="D32" s="180" t="s">
        <v>126</v>
      </c>
      <c r="E32" s="180">
        <f t="shared" si="0"/>
        <v>39</v>
      </c>
      <c r="F32" s="180" t="s">
        <v>42</v>
      </c>
      <c r="G32" s="174">
        <v>10</v>
      </c>
      <c r="H32" s="174">
        <v>20</v>
      </c>
      <c r="I32" s="174">
        <v>9</v>
      </c>
      <c r="J32" s="174"/>
      <c r="K32" s="397">
        <f t="shared" si="2"/>
        <v>0</v>
      </c>
      <c r="L32" s="226">
        <v>0</v>
      </c>
      <c r="M32" s="226">
        <v>0</v>
      </c>
      <c r="N32" s="226">
        <v>0</v>
      </c>
      <c r="O32" s="397">
        <f t="shared" si="3"/>
        <v>8</v>
      </c>
      <c r="P32" s="226">
        <v>2</v>
      </c>
      <c r="Q32" s="226">
        <v>6</v>
      </c>
      <c r="R32" s="397">
        <f t="shared" si="4"/>
        <v>24</v>
      </c>
      <c r="S32" s="226">
        <v>10</v>
      </c>
      <c r="T32" s="226">
        <v>10</v>
      </c>
      <c r="U32" s="226">
        <v>4</v>
      </c>
      <c r="V32" s="397">
        <f t="shared" si="5"/>
        <v>7</v>
      </c>
      <c r="W32" s="226">
        <v>5</v>
      </c>
      <c r="X32" s="226">
        <v>2</v>
      </c>
      <c r="Y32" s="397"/>
      <c r="Z32" s="397"/>
    </row>
    <row r="33" spans="1:26" s="8" customFormat="1" ht="93.75">
      <c r="A33" s="421">
        <v>4</v>
      </c>
      <c r="B33" s="428" t="s">
        <v>7</v>
      </c>
      <c r="C33" s="419" t="s">
        <v>8</v>
      </c>
      <c r="D33" s="419" t="s">
        <v>126</v>
      </c>
      <c r="E33" s="419">
        <f t="shared" si="0"/>
        <v>232</v>
      </c>
      <c r="F33" s="429"/>
      <c r="G33" s="421">
        <f>G34+G35+G36+G37+G38+G39+G40+G41</f>
        <v>71</v>
      </c>
      <c r="H33" s="421">
        <f t="shared" ref="H33:J33" si="10">H34+H35+H36+H37+H38+H39+H40+H41</f>
        <v>87</v>
      </c>
      <c r="I33" s="421">
        <f t="shared" si="10"/>
        <v>74</v>
      </c>
      <c r="J33" s="421">
        <f t="shared" si="10"/>
        <v>0</v>
      </c>
      <c r="K33" s="396">
        <f t="shared" ref="K33:Z33" si="11">SUM(K34:K41)</f>
        <v>73</v>
      </c>
      <c r="L33" s="396">
        <f t="shared" si="11"/>
        <v>24</v>
      </c>
      <c r="M33" s="396">
        <f t="shared" si="11"/>
        <v>25</v>
      </c>
      <c r="N33" s="396">
        <f t="shared" si="11"/>
        <v>24</v>
      </c>
      <c r="O33" s="396">
        <f t="shared" si="11"/>
        <v>24</v>
      </c>
      <c r="P33" s="396">
        <f t="shared" si="11"/>
        <v>16</v>
      </c>
      <c r="Q33" s="396">
        <f t="shared" si="11"/>
        <v>8</v>
      </c>
      <c r="R33" s="396">
        <f t="shared" si="11"/>
        <v>55</v>
      </c>
      <c r="S33" s="396">
        <f t="shared" si="11"/>
        <v>19</v>
      </c>
      <c r="T33" s="396">
        <f t="shared" si="11"/>
        <v>20</v>
      </c>
      <c r="U33" s="396">
        <f t="shared" si="11"/>
        <v>16</v>
      </c>
      <c r="V33" s="396">
        <f t="shared" si="11"/>
        <v>59</v>
      </c>
      <c r="W33" s="396">
        <f t="shared" si="11"/>
        <v>38</v>
      </c>
      <c r="X33" s="396">
        <f t="shared" si="11"/>
        <v>21</v>
      </c>
      <c r="Y33" s="396">
        <f t="shared" si="11"/>
        <v>21</v>
      </c>
      <c r="Z33" s="396">
        <f t="shared" si="11"/>
        <v>0</v>
      </c>
    </row>
    <row r="34" spans="1:26" ht="31.5" outlineLevel="1">
      <c r="A34" s="174">
        <v>26</v>
      </c>
      <c r="B34" s="181" t="s">
        <v>7</v>
      </c>
      <c r="C34" s="180" t="s">
        <v>3804</v>
      </c>
      <c r="D34" s="180" t="s">
        <v>126</v>
      </c>
      <c r="E34" s="180">
        <f t="shared" si="0"/>
        <v>13</v>
      </c>
      <c r="F34" s="140" t="s">
        <v>230</v>
      </c>
      <c r="G34" s="174">
        <v>4</v>
      </c>
      <c r="H34" s="174">
        <v>5</v>
      </c>
      <c r="I34" s="174">
        <v>4</v>
      </c>
      <c r="J34" s="174"/>
      <c r="K34" s="397">
        <f>L34+M34+N34</f>
        <v>9</v>
      </c>
      <c r="L34" s="226">
        <v>3</v>
      </c>
      <c r="M34" s="226">
        <v>3</v>
      </c>
      <c r="N34" s="226">
        <v>3</v>
      </c>
      <c r="O34" s="397">
        <f t="shared" ref="O34:O41" si="12">P34+Q34</f>
        <v>0</v>
      </c>
      <c r="P34" s="226"/>
      <c r="Q34" s="226"/>
      <c r="R34" s="397">
        <f t="shared" ref="R34:R41" si="13">S34+T34+U34</f>
        <v>0</v>
      </c>
      <c r="S34" s="226"/>
      <c r="T34" s="226"/>
      <c r="U34" s="226"/>
      <c r="V34" s="397">
        <f t="shared" ref="V34:V41" si="14">W34+X34</f>
        <v>3</v>
      </c>
      <c r="W34" s="226">
        <v>1</v>
      </c>
      <c r="X34" s="226">
        <v>2</v>
      </c>
      <c r="Y34" s="397">
        <v>1</v>
      </c>
      <c r="Z34" s="397"/>
    </row>
    <row r="35" spans="1:26" ht="47.25" outlineLevel="1">
      <c r="A35" s="174">
        <v>27</v>
      </c>
      <c r="B35" s="181" t="s">
        <v>7</v>
      </c>
      <c r="C35" s="180" t="s">
        <v>3805</v>
      </c>
      <c r="D35" s="180" t="s">
        <v>126</v>
      </c>
      <c r="E35" s="180">
        <f t="shared" ref="E35:E66" si="15">K35+O35+R35+V35+Y35+Z35</f>
        <v>15</v>
      </c>
      <c r="F35" s="140"/>
      <c r="G35" s="174">
        <v>5</v>
      </c>
      <c r="H35" s="174">
        <v>5</v>
      </c>
      <c r="I35" s="174">
        <v>5</v>
      </c>
      <c r="J35" s="174"/>
      <c r="K35" s="397">
        <f t="shared" ref="K35:K41" si="16">L35+M35+N35</f>
        <v>9</v>
      </c>
      <c r="L35" s="226">
        <v>3</v>
      </c>
      <c r="M35" s="226">
        <v>3</v>
      </c>
      <c r="N35" s="226">
        <v>3</v>
      </c>
      <c r="O35" s="397">
        <f t="shared" si="12"/>
        <v>2</v>
      </c>
      <c r="P35" s="226">
        <v>2</v>
      </c>
      <c r="Q35" s="226"/>
      <c r="R35" s="397">
        <f t="shared" si="13"/>
        <v>0</v>
      </c>
      <c r="S35" s="226"/>
      <c r="T35" s="226"/>
      <c r="U35" s="226"/>
      <c r="V35" s="397">
        <f t="shared" si="14"/>
        <v>2</v>
      </c>
      <c r="W35" s="226">
        <v>1</v>
      </c>
      <c r="X35" s="226">
        <v>1</v>
      </c>
      <c r="Y35" s="397">
        <v>2</v>
      </c>
      <c r="Z35" s="397"/>
    </row>
    <row r="36" spans="1:26" ht="78.75" outlineLevel="1">
      <c r="A36" s="174">
        <v>28</v>
      </c>
      <c r="B36" s="181" t="s">
        <v>7</v>
      </c>
      <c r="C36" s="180" t="s">
        <v>3806</v>
      </c>
      <c r="D36" s="180" t="s">
        <v>126</v>
      </c>
      <c r="E36" s="180">
        <f t="shared" si="15"/>
        <v>31</v>
      </c>
      <c r="F36" s="140"/>
      <c r="G36" s="174">
        <v>9</v>
      </c>
      <c r="H36" s="174">
        <v>12</v>
      </c>
      <c r="I36" s="174">
        <v>10</v>
      </c>
      <c r="J36" s="174"/>
      <c r="K36" s="397">
        <f t="shared" si="16"/>
        <v>9</v>
      </c>
      <c r="L36" s="226">
        <v>3</v>
      </c>
      <c r="M36" s="226">
        <v>3</v>
      </c>
      <c r="N36" s="226">
        <v>3</v>
      </c>
      <c r="O36" s="397">
        <f t="shared" si="12"/>
        <v>4</v>
      </c>
      <c r="P36" s="226">
        <v>2</v>
      </c>
      <c r="Q36" s="226">
        <v>2</v>
      </c>
      <c r="R36" s="397">
        <f t="shared" si="13"/>
        <v>6</v>
      </c>
      <c r="S36" s="226">
        <v>2</v>
      </c>
      <c r="T36" s="226">
        <v>2</v>
      </c>
      <c r="U36" s="226">
        <v>2</v>
      </c>
      <c r="V36" s="397">
        <f t="shared" si="14"/>
        <v>10</v>
      </c>
      <c r="W36" s="226">
        <v>7</v>
      </c>
      <c r="X36" s="226">
        <v>3</v>
      </c>
      <c r="Y36" s="397">
        <v>2</v>
      </c>
      <c r="Z36" s="397"/>
    </row>
    <row r="37" spans="1:26" ht="94.5" outlineLevel="1">
      <c r="A37" s="174">
        <v>29</v>
      </c>
      <c r="B37" s="181" t="s">
        <v>7</v>
      </c>
      <c r="C37" s="180" t="s">
        <v>3807</v>
      </c>
      <c r="D37" s="180" t="s">
        <v>126</v>
      </c>
      <c r="E37" s="180">
        <f t="shared" si="15"/>
        <v>27</v>
      </c>
      <c r="F37" s="135" t="s">
        <v>3808</v>
      </c>
      <c r="G37" s="174">
        <v>8</v>
      </c>
      <c r="H37" s="174">
        <v>11</v>
      </c>
      <c r="I37" s="174">
        <v>8</v>
      </c>
      <c r="J37" s="174"/>
      <c r="K37" s="397">
        <f t="shared" si="16"/>
        <v>6</v>
      </c>
      <c r="L37" s="226">
        <v>2</v>
      </c>
      <c r="M37" s="226">
        <v>2</v>
      </c>
      <c r="N37" s="226">
        <v>2</v>
      </c>
      <c r="O37" s="397">
        <f t="shared" si="12"/>
        <v>4</v>
      </c>
      <c r="P37" s="226">
        <v>2</v>
      </c>
      <c r="Q37" s="226">
        <v>2</v>
      </c>
      <c r="R37" s="397">
        <f t="shared" si="13"/>
        <v>6</v>
      </c>
      <c r="S37" s="226">
        <v>2</v>
      </c>
      <c r="T37" s="226">
        <v>2</v>
      </c>
      <c r="U37" s="226">
        <v>2</v>
      </c>
      <c r="V37" s="397">
        <f t="shared" si="14"/>
        <v>8</v>
      </c>
      <c r="W37" s="226">
        <v>6</v>
      </c>
      <c r="X37" s="226">
        <v>2</v>
      </c>
      <c r="Y37" s="397">
        <v>3</v>
      </c>
      <c r="Z37" s="397"/>
    </row>
    <row r="38" spans="1:26" ht="31.5" outlineLevel="1">
      <c r="A38" s="174">
        <v>30</v>
      </c>
      <c r="B38" s="181" t="s">
        <v>7</v>
      </c>
      <c r="C38" s="180" t="s">
        <v>3809</v>
      </c>
      <c r="D38" s="180" t="s">
        <v>126</v>
      </c>
      <c r="E38" s="180">
        <f t="shared" si="15"/>
        <v>28</v>
      </c>
      <c r="F38" s="141"/>
      <c r="G38" s="174">
        <v>8</v>
      </c>
      <c r="H38" s="174">
        <v>10</v>
      </c>
      <c r="I38" s="174">
        <v>10</v>
      </c>
      <c r="J38" s="174"/>
      <c r="K38" s="397">
        <f t="shared" si="16"/>
        <v>6</v>
      </c>
      <c r="L38" s="226">
        <v>2</v>
      </c>
      <c r="M38" s="226">
        <v>2</v>
      </c>
      <c r="N38" s="226">
        <v>2</v>
      </c>
      <c r="O38" s="397">
        <f t="shared" si="12"/>
        <v>2</v>
      </c>
      <c r="P38" s="226">
        <v>2</v>
      </c>
      <c r="Q38" s="226"/>
      <c r="R38" s="397">
        <f t="shared" si="13"/>
        <v>9</v>
      </c>
      <c r="S38" s="226">
        <v>3</v>
      </c>
      <c r="T38" s="226">
        <v>3</v>
      </c>
      <c r="U38" s="226">
        <v>3</v>
      </c>
      <c r="V38" s="397">
        <f t="shared" si="14"/>
        <v>8</v>
      </c>
      <c r="W38" s="226">
        <v>6</v>
      </c>
      <c r="X38" s="226">
        <v>2</v>
      </c>
      <c r="Y38" s="397">
        <v>3</v>
      </c>
      <c r="Z38" s="397"/>
    </row>
    <row r="39" spans="1:26" ht="47.25" outlineLevel="1">
      <c r="A39" s="174">
        <v>31</v>
      </c>
      <c r="B39" s="181" t="s">
        <v>7</v>
      </c>
      <c r="C39" s="180" t="s">
        <v>3810</v>
      </c>
      <c r="D39" s="180" t="s">
        <v>126</v>
      </c>
      <c r="E39" s="180">
        <f t="shared" si="15"/>
        <v>31</v>
      </c>
      <c r="F39" s="141"/>
      <c r="G39" s="174">
        <v>9</v>
      </c>
      <c r="H39" s="174">
        <v>13</v>
      </c>
      <c r="I39" s="174">
        <v>9</v>
      </c>
      <c r="J39" s="174"/>
      <c r="K39" s="397">
        <f t="shared" si="16"/>
        <v>7</v>
      </c>
      <c r="L39" s="226">
        <v>2</v>
      </c>
      <c r="M39" s="226">
        <v>3</v>
      </c>
      <c r="N39" s="226">
        <v>2</v>
      </c>
      <c r="O39" s="397">
        <f t="shared" si="12"/>
        <v>4</v>
      </c>
      <c r="P39" s="226">
        <v>2</v>
      </c>
      <c r="Q39" s="226">
        <v>2</v>
      </c>
      <c r="R39" s="397">
        <f t="shared" si="13"/>
        <v>7</v>
      </c>
      <c r="S39" s="226">
        <v>2</v>
      </c>
      <c r="T39" s="226">
        <v>3</v>
      </c>
      <c r="U39" s="226">
        <v>2</v>
      </c>
      <c r="V39" s="397">
        <f t="shared" si="14"/>
        <v>9</v>
      </c>
      <c r="W39" s="226">
        <v>6</v>
      </c>
      <c r="X39" s="226">
        <v>3</v>
      </c>
      <c r="Y39" s="397">
        <v>4</v>
      </c>
      <c r="Z39" s="397"/>
    </row>
    <row r="40" spans="1:26" ht="78.75" outlineLevel="1">
      <c r="A40" s="174">
        <v>32</v>
      </c>
      <c r="B40" s="181" t="s">
        <v>7</v>
      </c>
      <c r="C40" s="180" t="s">
        <v>3811</v>
      </c>
      <c r="D40" s="180" t="s">
        <v>126</v>
      </c>
      <c r="E40" s="180">
        <f t="shared" si="15"/>
        <v>46</v>
      </c>
      <c r="F40" s="141"/>
      <c r="G40" s="174">
        <v>15</v>
      </c>
      <c r="H40" s="174">
        <v>16</v>
      </c>
      <c r="I40" s="174">
        <v>15</v>
      </c>
      <c r="J40" s="174"/>
      <c r="K40" s="397">
        <f t="shared" si="16"/>
        <v>18</v>
      </c>
      <c r="L40" s="226">
        <v>6</v>
      </c>
      <c r="M40" s="226">
        <v>6</v>
      </c>
      <c r="N40" s="226">
        <v>6</v>
      </c>
      <c r="O40" s="397">
        <f t="shared" si="12"/>
        <v>4</v>
      </c>
      <c r="P40" s="226">
        <v>4</v>
      </c>
      <c r="Q40" s="226"/>
      <c r="R40" s="397">
        <f t="shared" si="13"/>
        <v>15</v>
      </c>
      <c r="S40" s="226">
        <v>6</v>
      </c>
      <c r="T40" s="226">
        <v>6</v>
      </c>
      <c r="U40" s="226">
        <v>3</v>
      </c>
      <c r="V40" s="397">
        <f t="shared" si="14"/>
        <v>7</v>
      </c>
      <c r="W40" s="226">
        <v>4</v>
      </c>
      <c r="X40" s="226">
        <v>3</v>
      </c>
      <c r="Y40" s="397">
        <v>2</v>
      </c>
      <c r="Z40" s="397"/>
    </row>
    <row r="41" spans="1:26" ht="63" outlineLevel="1">
      <c r="A41" s="174">
        <v>33</v>
      </c>
      <c r="B41" s="181" t="s">
        <v>7</v>
      </c>
      <c r="C41" s="180" t="s">
        <v>3812</v>
      </c>
      <c r="D41" s="180" t="s">
        <v>126</v>
      </c>
      <c r="E41" s="180">
        <f t="shared" si="15"/>
        <v>41</v>
      </c>
      <c r="F41" s="136"/>
      <c r="G41" s="174">
        <v>13</v>
      </c>
      <c r="H41" s="174">
        <v>15</v>
      </c>
      <c r="I41" s="174">
        <v>13</v>
      </c>
      <c r="J41" s="174"/>
      <c r="K41" s="397">
        <f t="shared" si="16"/>
        <v>9</v>
      </c>
      <c r="L41" s="226">
        <v>3</v>
      </c>
      <c r="M41" s="226">
        <v>3</v>
      </c>
      <c r="N41" s="226">
        <v>3</v>
      </c>
      <c r="O41" s="397">
        <f t="shared" si="12"/>
        <v>4</v>
      </c>
      <c r="P41" s="226">
        <v>2</v>
      </c>
      <c r="Q41" s="226">
        <v>2</v>
      </c>
      <c r="R41" s="397">
        <f t="shared" si="13"/>
        <v>12</v>
      </c>
      <c r="S41" s="226">
        <v>4</v>
      </c>
      <c r="T41" s="226">
        <v>4</v>
      </c>
      <c r="U41" s="226">
        <v>4</v>
      </c>
      <c r="V41" s="397">
        <f t="shared" si="14"/>
        <v>12</v>
      </c>
      <c r="W41" s="226">
        <v>7</v>
      </c>
      <c r="X41" s="226">
        <v>5</v>
      </c>
      <c r="Y41" s="397">
        <v>4</v>
      </c>
      <c r="Z41" s="397"/>
    </row>
    <row r="42" spans="1:26" s="8" customFormat="1" ht="75">
      <c r="A42" s="421">
        <v>5</v>
      </c>
      <c r="B42" s="425" t="s">
        <v>9</v>
      </c>
      <c r="C42" s="430" t="s">
        <v>10</v>
      </c>
      <c r="D42" s="430" t="s">
        <v>126</v>
      </c>
      <c r="E42" s="419">
        <f t="shared" si="15"/>
        <v>120</v>
      </c>
      <c r="F42" s="420"/>
      <c r="G42" s="421">
        <f>G43+G44+G45+G46+G47+G48+G49++G50</f>
        <v>35</v>
      </c>
      <c r="H42" s="421">
        <f t="shared" ref="H42:J42" si="17">H43+H44+H45+H46+H47+H48+H49++H50</f>
        <v>50</v>
      </c>
      <c r="I42" s="421">
        <f t="shared" si="17"/>
        <v>35</v>
      </c>
      <c r="J42" s="421">
        <f t="shared" si="17"/>
        <v>0</v>
      </c>
      <c r="K42" s="396">
        <f t="shared" ref="K42:Z42" si="18">K43+K44+K45+K46+K47+K48+K49+K50</f>
        <v>40</v>
      </c>
      <c r="L42" s="396">
        <f t="shared" si="18"/>
        <v>14</v>
      </c>
      <c r="M42" s="396">
        <f t="shared" si="18"/>
        <v>14</v>
      </c>
      <c r="N42" s="396">
        <f t="shared" si="18"/>
        <v>12</v>
      </c>
      <c r="O42" s="396">
        <f t="shared" si="18"/>
        <v>28</v>
      </c>
      <c r="P42" s="396">
        <f t="shared" si="18"/>
        <v>16</v>
      </c>
      <c r="Q42" s="396">
        <f t="shared" si="18"/>
        <v>12</v>
      </c>
      <c r="R42" s="396">
        <f t="shared" si="18"/>
        <v>12</v>
      </c>
      <c r="S42" s="396">
        <f t="shared" si="18"/>
        <v>4</v>
      </c>
      <c r="T42" s="396">
        <f t="shared" si="18"/>
        <v>2</v>
      </c>
      <c r="U42" s="396">
        <f t="shared" si="18"/>
        <v>6</v>
      </c>
      <c r="V42" s="396">
        <f t="shared" si="18"/>
        <v>28</v>
      </c>
      <c r="W42" s="396">
        <f t="shared" si="18"/>
        <v>16</v>
      </c>
      <c r="X42" s="396">
        <f t="shared" si="18"/>
        <v>12</v>
      </c>
      <c r="Y42" s="396">
        <f t="shared" si="18"/>
        <v>12</v>
      </c>
      <c r="Z42" s="396">
        <f t="shared" si="18"/>
        <v>0</v>
      </c>
    </row>
    <row r="43" spans="1:26" ht="78.75" outlineLevel="1">
      <c r="A43" s="174">
        <v>34</v>
      </c>
      <c r="B43" s="181" t="s">
        <v>11</v>
      </c>
      <c r="C43" s="180" t="s">
        <v>3813</v>
      </c>
      <c r="D43" s="180" t="s">
        <v>126</v>
      </c>
      <c r="E43" s="180">
        <f t="shared" si="15"/>
        <v>20</v>
      </c>
      <c r="F43" s="132" t="s">
        <v>231</v>
      </c>
      <c r="G43" s="174">
        <v>6</v>
      </c>
      <c r="H43" s="174">
        <v>8</v>
      </c>
      <c r="I43" s="174">
        <v>6</v>
      </c>
      <c r="J43" s="174"/>
      <c r="K43" s="397">
        <f>L43+M43+N43</f>
        <v>6</v>
      </c>
      <c r="L43" s="226">
        <v>2</v>
      </c>
      <c r="M43" s="226">
        <v>2</v>
      </c>
      <c r="N43" s="226">
        <v>2</v>
      </c>
      <c r="O43" s="397">
        <f t="shared" ref="O43:O50" si="19">P43+Q43</f>
        <v>4</v>
      </c>
      <c r="P43" s="226">
        <v>2</v>
      </c>
      <c r="Q43" s="226">
        <v>2</v>
      </c>
      <c r="R43" s="397">
        <f t="shared" ref="R43:R50" si="20">S43+T43+U43</f>
        <v>6</v>
      </c>
      <c r="S43" s="226">
        <v>2</v>
      </c>
      <c r="T43" s="226">
        <v>2</v>
      </c>
      <c r="U43" s="226">
        <v>2</v>
      </c>
      <c r="V43" s="397">
        <f t="shared" ref="V43:V50" si="21">W43+X43</f>
        <v>4</v>
      </c>
      <c r="W43" s="226">
        <v>2</v>
      </c>
      <c r="X43" s="226">
        <v>2</v>
      </c>
      <c r="Y43" s="397"/>
      <c r="Z43" s="397"/>
    </row>
    <row r="44" spans="1:26" ht="78.75" outlineLevel="1">
      <c r="A44" s="174">
        <v>35</v>
      </c>
      <c r="B44" s="181" t="s">
        <v>11</v>
      </c>
      <c r="C44" s="180" t="s">
        <v>3814</v>
      </c>
      <c r="D44" s="180" t="s">
        <v>126</v>
      </c>
      <c r="E44" s="180">
        <f t="shared" si="15"/>
        <v>18</v>
      </c>
      <c r="F44" s="134"/>
      <c r="G44" s="174">
        <v>6</v>
      </c>
      <c r="H44" s="174">
        <v>6</v>
      </c>
      <c r="I44" s="174">
        <v>6</v>
      </c>
      <c r="J44" s="174"/>
      <c r="K44" s="397">
        <f t="shared" ref="K44:K50" si="22">L44+M44+N44</f>
        <v>6</v>
      </c>
      <c r="L44" s="226">
        <v>2</v>
      </c>
      <c r="M44" s="226">
        <v>2</v>
      </c>
      <c r="N44" s="226">
        <v>2</v>
      </c>
      <c r="O44" s="397">
        <f t="shared" si="19"/>
        <v>4</v>
      </c>
      <c r="P44" s="226">
        <v>2</v>
      </c>
      <c r="Q44" s="226">
        <v>2</v>
      </c>
      <c r="R44" s="397">
        <f t="shared" si="20"/>
        <v>2</v>
      </c>
      <c r="S44" s="226"/>
      <c r="T44" s="226"/>
      <c r="U44" s="226">
        <v>2</v>
      </c>
      <c r="V44" s="397">
        <f t="shared" si="21"/>
        <v>4</v>
      </c>
      <c r="W44" s="226">
        <v>2</v>
      </c>
      <c r="X44" s="226">
        <v>2</v>
      </c>
      <c r="Y44" s="397">
        <v>2</v>
      </c>
      <c r="Z44" s="397"/>
    </row>
    <row r="45" spans="1:26" ht="78.75" outlineLevel="1">
      <c r="A45" s="174">
        <v>36</v>
      </c>
      <c r="B45" s="181" t="s">
        <v>11</v>
      </c>
      <c r="C45" s="180" t="s">
        <v>3815</v>
      </c>
      <c r="D45" s="180" t="s">
        <v>126</v>
      </c>
      <c r="E45" s="180">
        <f t="shared" si="15"/>
        <v>16</v>
      </c>
      <c r="F45" s="134"/>
      <c r="G45" s="174">
        <v>4</v>
      </c>
      <c r="H45" s="174">
        <v>8</v>
      </c>
      <c r="I45" s="174">
        <v>4</v>
      </c>
      <c r="J45" s="174"/>
      <c r="K45" s="397">
        <f t="shared" si="22"/>
        <v>4</v>
      </c>
      <c r="L45" s="226"/>
      <c r="M45" s="226">
        <v>2</v>
      </c>
      <c r="N45" s="226">
        <v>2</v>
      </c>
      <c r="O45" s="397">
        <f t="shared" si="19"/>
        <v>4</v>
      </c>
      <c r="P45" s="226">
        <v>2</v>
      </c>
      <c r="Q45" s="226">
        <v>2</v>
      </c>
      <c r="R45" s="397">
        <f t="shared" si="20"/>
        <v>2</v>
      </c>
      <c r="S45" s="226"/>
      <c r="T45" s="226"/>
      <c r="U45" s="226">
        <v>2</v>
      </c>
      <c r="V45" s="397">
        <f t="shared" si="21"/>
        <v>4</v>
      </c>
      <c r="W45" s="226">
        <v>2</v>
      </c>
      <c r="X45" s="226">
        <v>2</v>
      </c>
      <c r="Y45" s="397">
        <v>2</v>
      </c>
      <c r="Z45" s="397"/>
    </row>
    <row r="46" spans="1:26" ht="78.75" outlineLevel="1">
      <c r="A46" s="174">
        <v>37</v>
      </c>
      <c r="B46" s="181" t="s">
        <v>12</v>
      </c>
      <c r="C46" s="180" t="s">
        <v>3816</v>
      </c>
      <c r="D46" s="180" t="s">
        <v>126</v>
      </c>
      <c r="E46" s="180">
        <f t="shared" si="15"/>
        <v>14</v>
      </c>
      <c r="F46" s="134"/>
      <c r="G46" s="174">
        <v>4</v>
      </c>
      <c r="H46" s="174">
        <v>6</v>
      </c>
      <c r="I46" s="174">
        <v>4</v>
      </c>
      <c r="J46" s="174"/>
      <c r="K46" s="397">
        <f t="shared" si="22"/>
        <v>4</v>
      </c>
      <c r="L46" s="226">
        <v>2</v>
      </c>
      <c r="M46" s="226"/>
      <c r="N46" s="226">
        <v>2</v>
      </c>
      <c r="O46" s="397">
        <f t="shared" si="19"/>
        <v>2</v>
      </c>
      <c r="P46" s="226">
        <v>2</v>
      </c>
      <c r="Q46" s="226"/>
      <c r="R46" s="397">
        <f t="shared" si="20"/>
        <v>2</v>
      </c>
      <c r="S46" s="226">
        <v>2</v>
      </c>
      <c r="T46" s="226"/>
      <c r="U46" s="226"/>
      <c r="V46" s="397">
        <f t="shared" si="21"/>
        <v>4</v>
      </c>
      <c r="W46" s="226">
        <v>2</v>
      </c>
      <c r="X46" s="226">
        <v>2</v>
      </c>
      <c r="Y46" s="397">
        <v>2</v>
      </c>
      <c r="Z46" s="397"/>
    </row>
    <row r="47" spans="1:26" ht="78.75" outlineLevel="1">
      <c r="A47" s="174">
        <v>38</v>
      </c>
      <c r="B47" s="181" t="s">
        <v>12</v>
      </c>
      <c r="C47" s="180" t="s">
        <v>3817</v>
      </c>
      <c r="D47" s="180" t="s">
        <v>126</v>
      </c>
      <c r="E47" s="180">
        <f t="shared" si="15"/>
        <v>14</v>
      </c>
      <c r="F47" s="133"/>
      <c r="G47" s="174">
        <v>4</v>
      </c>
      <c r="H47" s="174">
        <v>6</v>
      </c>
      <c r="I47" s="174">
        <v>4</v>
      </c>
      <c r="J47" s="174"/>
      <c r="K47" s="397">
        <f t="shared" si="22"/>
        <v>6</v>
      </c>
      <c r="L47" s="226">
        <v>2</v>
      </c>
      <c r="M47" s="226">
        <v>2</v>
      </c>
      <c r="N47" s="226">
        <v>2</v>
      </c>
      <c r="O47" s="397">
        <f t="shared" si="19"/>
        <v>4</v>
      </c>
      <c r="P47" s="226">
        <v>2</v>
      </c>
      <c r="Q47" s="226">
        <v>2</v>
      </c>
      <c r="R47" s="397">
        <f t="shared" si="20"/>
        <v>0</v>
      </c>
      <c r="S47" s="226"/>
      <c r="T47" s="226"/>
      <c r="U47" s="226"/>
      <c r="V47" s="397">
        <f t="shared" si="21"/>
        <v>4</v>
      </c>
      <c r="W47" s="226">
        <v>2</v>
      </c>
      <c r="X47" s="226">
        <v>2</v>
      </c>
      <c r="Y47" s="397"/>
      <c r="Z47" s="397"/>
    </row>
    <row r="48" spans="1:26" ht="31.5" outlineLevel="1">
      <c r="A48" s="174">
        <v>39</v>
      </c>
      <c r="B48" s="181" t="s">
        <v>13</v>
      </c>
      <c r="C48" s="180" t="s">
        <v>3818</v>
      </c>
      <c r="D48" s="180" t="s">
        <v>126</v>
      </c>
      <c r="E48" s="180">
        <f t="shared" si="15"/>
        <v>10</v>
      </c>
      <c r="F48" s="132" t="s">
        <v>232</v>
      </c>
      <c r="G48" s="174">
        <v>3</v>
      </c>
      <c r="H48" s="174">
        <v>4</v>
      </c>
      <c r="I48" s="174">
        <v>3</v>
      </c>
      <c r="J48" s="174"/>
      <c r="K48" s="397">
        <f t="shared" si="22"/>
        <v>4</v>
      </c>
      <c r="L48" s="226">
        <v>2</v>
      </c>
      <c r="M48" s="226">
        <v>2</v>
      </c>
      <c r="N48" s="226"/>
      <c r="O48" s="397">
        <f t="shared" si="19"/>
        <v>2</v>
      </c>
      <c r="P48" s="226">
        <v>2</v>
      </c>
      <c r="Q48" s="226"/>
      <c r="R48" s="397">
        <f t="shared" si="20"/>
        <v>0</v>
      </c>
      <c r="S48" s="226"/>
      <c r="T48" s="226"/>
      <c r="U48" s="226"/>
      <c r="V48" s="397">
        <f t="shared" si="21"/>
        <v>2</v>
      </c>
      <c r="W48" s="226">
        <v>2</v>
      </c>
      <c r="X48" s="226"/>
      <c r="Y48" s="397">
        <v>2</v>
      </c>
      <c r="Z48" s="397"/>
    </row>
    <row r="49" spans="1:26" ht="31.5" outlineLevel="1">
      <c r="A49" s="174">
        <v>40</v>
      </c>
      <c r="B49" s="181" t="s">
        <v>13</v>
      </c>
      <c r="C49" s="180" t="s">
        <v>3819</v>
      </c>
      <c r="D49" s="180" t="s">
        <v>126</v>
      </c>
      <c r="E49" s="180">
        <f t="shared" si="15"/>
        <v>16</v>
      </c>
      <c r="F49" s="134"/>
      <c r="G49" s="174">
        <v>4</v>
      </c>
      <c r="H49" s="174">
        <v>8</v>
      </c>
      <c r="I49" s="174">
        <v>4</v>
      </c>
      <c r="J49" s="174"/>
      <c r="K49" s="397">
        <f t="shared" si="22"/>
        <v>6</v>
      </c>
      <c r="L49" s="226">
        <v>2</v>
      </c>
      <c r="M49" s="226">
        <v>2</v>
      </c>
      <c r="N49" s="226">
        <v>2</v>
      </c>
      <c r="O49" s="397">
        <f t="shared" si="19"/>
        <v>4</v>
      </c>
      <c r="P49" s="226">
        <v>2</v>
      </c>
      <c r="Q49" s="226">
        <v>2</v>
      </c>
      <c r="R49" s="397">
        <f t="shared" si="20"/>
        <v>0</v>
      </c>
      <c r="S49" s="226"/>
      <c r="T49" s="226"/>
      <c r="U49" s="226"/>
      <c r="V49" s="397">
        <f t="shared" si="21"/>
        <v>4</v>
      </c>
      <c r="W49" s="226">
        <v>2</v>
      </c>
      <c r="X49" s="226">
        <v>2</v>
      </c>
      <c r="Y49" s="397">
        <v>2</v>
      </c>
      <c r="Z49" s="397"/>
    </row>
    <row r="50" spans="1:26" ht="94.5" outlineLevel="1">
      <c r="A50" s="174">
        <v>41</v>
      </c>
      <c r="B50" s="181" t="s">
        <v>14</v>
      </c>
      <c r="C50" s="180" t="s">
        <v>3820</v>
      </c>
      <c r="D50" s="180" t="s">
        <v>126</v>
      </c>
      <c r="E50" s="180">
        <f t="shared" si="15"/>
        <v>12</v>
      </c>
      <c r="F50" s="133"/>
      <c r="G50" s="174">
        <v>4</v>
      </c>
      <c r="H50" s="174">
        <v>4</v>
      </c>
      <c r="I50" s="174">
        <v>4</v>
      </c>
      <c r="J50" s="174"/>
      <c r="K50" s="397">
        <f t="shared" si="22"/>
        <v>4</v>
      </c>
      <c r="L50" s="226">
        <v>2</v>
      </c>
      <c r="M50" s="226">
        <v>2</v>
      </c>
      <c r="N50" s="226"/>
      <c r="O50" s="397">
        <f t="shared" si="19"/>
        <v>4</v>
      </c>
      <c r="P50" s="226">
        <v>2</v>
      </c>
      <c r="Q50" s="226">
        <v>2</v>
      </c>
      <c r="R50" s="397">
        <f t="shared" si="20"/>
        <v>0</v>
      </c>
      <c r="S50" s="226"/>
      <c r="T50" s="226"/>
      <c r="U50" s="226"/>
      <c r="V50" s="397">
        <f t="shared" si="21"/>
        <v>2</v>
      </c>
      <c r="W50" s="226">
        <v>2</v>
      </c>
      <c r="X50" s="226"/>
      <c r="Y50" s="397">
        <v>2</v>
      </c>
      <c r="Z50" s="397"/>
    </row>
    <row r="51" spans="1:26" s="8" customFormat="1" ht="56.25">
      <c r="A51" s="421">
        <v>6</v>
      </c>
      <c r="B51" s="425" t="s">
        <v>15</v>
      </c>
      <c r="C51" s="419" t="s">
        <v>16</v>
      </c>
      <c r="D51" s="419" t="s">
        <v>126</v>
      </c>
      <c r="E51" s="419">
        <f t="shared" si="15"/>
        <v>141</v>
      </c>
      <c r="F51" s="420"/>
      <c r="G51" s="421">
        <f>G52+G53+G54+G55+G56</f>
        <v>44</v>
      </c>
      <c r="H51" s="421">
        <f>H52+H53+H54+H55+H56+H57</f>
        <v>53</v>
      </c>
      <c r="I51" s="421">
        <f t="shared" ref="I51:J51" si="23">I52+I53+I54+I55+I56+I57</f>
        <v>44</v>
      </c>
      <c r="J51" s="421">
        <f t="shared" si="23"/>
        <v>0</v>
      </c>
      <c r="K51" s="396">
        <f>K52+K53+K54+K55+K56+K57</f>
        <v>29</v>
      </c>
      <c r="L51" s="396">
        <f t="shared" ref="L51:Z51" si="24">L52+L53+L54+L55+L56+L57</f>
        <v>8</v>
      </c>
      <c r="M51" s="396">
        <f t="shared" si="24"/>
        <v>11</v>
      </c>
      <c r="N51" s="396">
        <f t="shared" si="24"/>
        <v>10</v>
      </c>
      <c r="O51" s="396">
        <f t="shared" si="24"/>
        <v>16</v>
      </c>
      <c r="P51" s="396">
        <f t="shared" si="24"/>
        <v>8</v>
      </c>
      <c r="Q51" s="396">
        <f t="shared" si="24"/>
        <v>8</v>
      </c>
      <c r="R51" s="396">
        <f t="shared" si="24"/>
        <v>31</v>
      </c>
      <c r="S51" s="396">
        <f t="shared" si="24"/>
        <v>10</v>
      </c>
      <c r="T51" s="396">
        <f t="shared" si="24"/>
        <v>11</v>
      </c>
      <c r="U51" s="396">
        <f t="shared" si="24"/>
        <v>10</v>
      </c>
      <c r="V51" s="396">
        <f t="shared" si="24"/>
        <v>35</v>
      </c>
      <c r="W51" s="396">
        <f t="shared" si="24"/>
        <v>20</v>
      </c>
      <c r="X51" s="396">
        <f t="shared" si="24"/>
        <v>15</v>
      </c>
      <c r="Y51" s="396">
        <f t="shared" si="24"/>
        <v>30</v>
      </c>
      <c r="Z51" s="396">
        <f t="shared" si="24"/>
        <v>0</v>
      </c>
    </row>
    <row r="52" spans="1:26" ht="31.5" outlineLevel="1">
      <c r="A52" s="174">
        <v>42</v>
      </c>
      <c r="B52" s="181" t="s">
        <v>17</v>
      </c>
      <c r="C52" s="180" t="s">
        <v>3821</v>
      </c>
      <c r="D52" s="180" t="s">
        <v>126</v>
      </c>
      <c r="E52" s="120">
        <f t="shared" si="15"/>
        <v>22</v>
      </c>
      <c r="F52" s="132" t="s">
        <v>233</v>
      </c>
      <c r="G52" s="174">
        <v>6</v>
      </c>
      <c r="H52" s="174">
        <v>10</v>
      </c>
      <c r="I52" s="174">
        <v>6</v>
      </c>
      <c r="J52" s="174"/>
      <c r="K52" s="397">
        <f>L52+M52+N52</f>
        <v>6</v>
      </c>
      <c r="L52" s="226">
        <v>2</v>
      </c>
      <c r="M52" s="226">
        <v>2</v>
      </c>
      <c r="N52" s="226">
        <v>2</v>
      </c>
      <c r="O52" s="397">
        <f>P52+Q52</f>
        <v>4</v>
      </c>
      <c r="P52" s="226">
        <v>2</v>
      </c>
      <c r="Q52" s="226">
        <v>2</v>
      </c>
      <c r="R52" s="397">
        <f>S52+T52+U52</f>
        <v>6</v>
      </c>
      <c r="S52" s="226">
        <v>2</v>
      </c>
      <c r="T52" s="226">
        <v>2</v>
      </c>
      <c r="U52" s="226">
        <v>2</v>
      </c>
      <c r="V52" s="397">
        <f t="shared" ref="V52:V57" si="25">W52+X52</f>
        <v>4</v>
      </c>
      <c r="W52" s="226">
        <v>2</v>
      </c>
      <c r="X52" s="226">
        <v>2</v>
      </c>
      <c r="Y52" s="397">
        <v>2</v>
      </c>
      <c r="Z52" s="397"/>
    </row>
    <row r="53" spans="1:26" ht="47.25" outlineLevel="1">
      <c r="A53" s="174">
        <v>43</v>
      </c>
      <c r="B53" s="181" t="s">
        <v>17</v>
      </c>
      <c r="C53" s="180" t="s">
        <v>3822</v>
      </c>
      <c r="D53" s="180" t="s">
        <v>126</v>
      </c>
      <c r="E53" s="120">
        <f t="shared" si="15"/>
        <v>18</v>
      </c>
      <c r="F53" s="134"/>
      <c r="G53" s="174">
        <v>6</v>
      </c>
      <c r="H53" s="174">
        <v>6</v>
      </c>
      <c r="I53" s="174">
        <v>6</v>
      </c>
      <c r="J53" s="174"/>
      <c r="K53" s="397">
        <f t="shared" ref="K53:K57" si="26">L53+M53+N53</f>
        <v>6</v>
      </c>
      <c r="L53" s="226">
        <v>2</v>
      </c>
      <c r="M53" s="226">
        <v>2</v>
      </c>
      <c r="N53" s="226">
        <v>2</v>
      </c>
      <c r="O53" s="397">
        <f t="shared" ref="O53:O57" si="27">P53+Q53</f>
        <v>0</v>
      </c>
      <c r="P53" s="226"/>
      <c r="Q53" s="226"/>
      <c r="R53" s="397">
        <f t="shared" ref="R53:R57" si="28">S53+T53+U53</f>
        <v>6</v>
      </c>
      <c r="S53" s="226">
        <v>2</v>
      </c>
      <c r="T53" s="226">
        <v>2</v>
      </c>
      <c r="U53" s="226">
        <v>2</v>
      </c>
      <c r="V53" s="397">
        <f t="shared" si="25"/>
        <v>4</v>
      </c>
      <c r="W53" s="226">
        <v>2</v>
      </c>
      <c r="X53" s="226">
        <v>2</v>
      </c>
      <c r="Y53" s="397">
        <v>2</v>
      </c>
      <c r="Z53" s="397"/>
    </row>
    <row r="54" spans="1:26" ht="63" outlineLevel="1">
      <c r="A54" s="174">
        <v>44</v>
      </c>
      <c r="B54" s="181" t="s">
        <v>17</v>
      </c>
      <c r="C54" s="180" t="s">
        <v>3823</v>
      </c>
      <c r="D54" s="180" t="s">
        <v>126</v>
      </c>
      <c r="E54" s="120">
        <f t="shared" si="15"/>
        <v>22</v>
      </c>
      <c r="F54" s="134"/>
      <c r="G54" s="174">
        <v>7</v>
      </c>
      <c r="H54" s="174">
        <v>8</v>
      </c>
      <c r="I54" s="174">
        <v>7</v>
      </c>
      <c r="J54" s="174"/>
      <c r="K54" s="397">
        <f t="shared" si="26"/>
        <v>6</v>
      </c>
      <c r="L54" s="226">
        <v>2</v>
      </c>
      <c r="M54" s="226">
        <v>2</v>
      </c>
      <c r="N54" s="226">
        <v>2</v>
      </c>
      <c r="O54" s="397">
        <f t="shared" si="27"/>
        <v>4</v>
      </c>
      <c r="P54" s="226">
        <v>2</v>
      </c>
      <c r="Q54" s="226">
        <v>2</v>
      </c>
      <c r="R54" s="397">
        <f t="shared" si="28"/>
        <v>6</v>
      </c>
      <c r="S54" s="226">
        <v>2</v>
      </c>
      <c r="T54" s="226">
        <v>2</v>
      </c>
      <c r="U54" s="226">
        <v>2</v>
      </c>
      <c r="V54" s="397">
        <f t="shared" si="25"/>
        <v>4</v>
      </c>
      <c r="W54" s="226">
        <v>2</v>
      </c>
      <c r="X54" s="226">
        <v>2</v>
      </c>
      <c r="Y54" s="397">
        <v>2</v>
      </c>
      <c r="Z54" s="397"/>
    </row>
    <row r="55" spans="1:26" ht="31.5" outlineLevel="1">
      <c r="A55" s="174">
        <v>45</v>
      </c>
      <c r="B55" s="181" t="s">
        <v>17</v>
      </c>
      <c r="C55" s="180" t="s">
        <v>3824</v>
      </c>
      <c r="D55" s="180" t="s">
        <v>126</v>
      </c>
      <c r="E55" s="120">
        <f t="shared" si="15"/>
        <v>34</v>
      </c>
      <c r="F55" s="134"/>
      <c r="G55" s="174">
        <v>10</v>
      </c>
      <c r="H55" s="174">
        <v>14</v>
      </c>
      <c r="I55" s="174">
        <v>10</v>
      </c>
      <c r="J55" s="174"/>
      <c r="K55" s="397">
        <f t="shared" si="26"/>
        <v>5</v>
      </c>
      <c r="L55" s="226"/>
      <c r="M55" s="226">
        <v>3</v>
      </c>
      <c r="N55" s="226">
        <v>2</v>
      </c>
      <c r="O55" s="397">
        <f t="shared" si="27"/>
        <v>4</v>
      </c>
      <c r="P55" s="226">
        <v>2</v>
      </c>
      <c r="Q55" s="226">
        <v>2</v>
      </c>
      <c r="R55" s="397">
        <f t="shared" si="28"/>
        <v>7</v>
      </c>
      <c r="S55" s="226">
        <v>2</v>
      </c>
      <c r="T55" s="226">
        <v>3</v>
      </c>
      <c r="U55" s="226">
        <v>2</v>
      </c>
      <c r="V55" s="397">
        <f t="shared" si="25"/>
        <v>14</v>
      </c>
      <c r="W55" s="226">
        <v>7</v>
      </c>
      <c r="X55" s="226">
        <v>7</v>
      </c>
      <c r="Y55" s="397">
        <v>4</v>
      </c>
      <c r="Z55" s="397"/>
    </row>
    <row r="56" spans="1:26" ht="31.5" outlineLevel="1">
      <c r="A56" s="174">
        <v>46</v>
      </c>
      <c r="B56" s="181" t="s">
        <v>17</v>
      </c>
      <c r="C56" s="180" t="s">
        <v>3825</v>
      </c>
      <c r="D56" s="180" t="s">
        <v>126</v>
      </c>
      <c r="E56" s="120">
        <f t="shared" si="15"/>
        <v>40</v>
      </c>
      <c r="F56" s="133"/>
      <c r="G56" s="174">
        <v>15</v>
      </c>
      <c r="H56" s="174">
        <v>10</v>
      </c>
      <c r="I56" s="174">
        <v>15</v>
      </c>
      <c r="J56" s="174"/>
      <c r="K56" s="397">
        <f t="shared" si="26"/>
        <v>6</v>
      </c>
      <c r="L56" s="226">
        <v>2</v>
      </c>
      <c r="M56" s="226">
        <v>2</v>
      </c>
      <c r="N56" s="226">
        <v>2</v>
      </c>
      <c r="O56" s="397">
        <f t="shared" si="27"/>
        <v>4</v>
      </c>
      <c r="P56" s="226">
        <v>2</v>
      </c>
      <c r="Q56" s="226">
        <v>2</v>
      </c>
      <c r="R56" s="397">
        <f t="shared" si="28"/>
        <v>6</v>
      </c>
      <c r="S56" s="226">
        <v>2</v>
      </c>
      <c r="T56" s="226">
        <v>2</v>
      </c>
      <c r="U56" s="226">
        <v>2</v>
      </c>
      <c r="V56" s="397">
        <f t="shared" si="25"/>
        <v>4</v>
      </c>
      <c r="W56" s="226">
        <v>2</v>
      </c>
      <c r="X56" s="226">
        <v>2</v>
      </c>
      <c r="Y56" s="397">
        <v>20</v>
      </c>
      <c r="Z56" s="397"/>
    </row>
    <row r="57" spans="1:26" ht="78.75" outlineLevel="1">
      <c r="A57" s="174">
        <v>47</v>
      </c>
      <c r="B57" s="225" t="s">
        <v>168</v>
      </c>
      <c r="C57" s="213" t="s">
        <v>169</v>
      </c>
      <c r="D57" s="180" t="s">
        <v>126</v>
      </c>
      <c r="E57" s="120">
        <f t="shared" si="15"/>
        <v>5</v>
      </c>
      <c r="F57" s="213" t="s">
        <v>234</v>
      </c>
      <c r="G57" s="174"/>
      <c r="H57" s="174">
        <v>5</v>
      </c>
      <c r="I57" s="174"/>
      <c r="J57" s="174"/>
      <c r="K57" s="397">
        <f t="shared" si="26"/>
        <v>0</v>
      </c>
      <c r="L57" s="402"/>
      <c r="M57" s="402"/>
      <c r="N57" s="402"/>
      <c r="O57" s="397">
        <f t="shared" si="27"/>
        <v>0</v>
      </c>
      <c r="P57" s="402"/>
      <c r="Q57" s="402"/>
      <c r="R57" s="397">
        <f t="shared" si="28"/>
        <v>0</v>
      </c>
      <c r="S57" s="402"/>
      <c r="T57" s="402"/>
      <c r="U57" s="402"/>
      <c r="V57" s="397">
        <f t="shared" si="25"/>
        <v>5</v>
      </c>
      <c r="W57" s="402">
        <v>5</v>
      </c>
      <c r="X57" s="402"/>
      <c r="Y57" s="403"/>
      <c r="Z57" s="403"/>
    </row>
    <row r="58" spans="1:26" s="8" customFormat="1" ht="75">
      <c r="A58" s="421">
        <v>7</v>
      </c>
      <c r="B58" s="425" t="s">
        <v>43</v>
      </c>
      <c r="C58" s="419" t="s">
        <v>44</v>
      </c>
      <c r="D58" s="419" t="s">
        <v>126</v>
      </c>
      <c r="E58" s="419">
        <f t="shared" si="15"/>
        <v>36</v>
      </c>
      <c r="F58" s="420"/>
      <c r="G58" s="421">
        <f>G59+G60+G61+G62</f>
        <v>10</v>
      </c>
      <c r="H58" s="421">
        <f t="shared" ref="H58:Z58" si="29">H59+H60+H61+H62</f>
        <v>12</v>
      </c>
      <c r="I58" s="421">
        <f t="shared" si="29"/>
        <v>12</v>
      </c>
      <c r="J58" s="421">
        <f t="shared" si="29"/>
        <v>0</v>
      </c>
      <c r="K58" s="396">
        <f t="shared" si="29"/>
        <v>5</v>
      </c>
      <c r="L58" s="396">
        <f t="shared" si="29"/>
        <v>2</v>
      </c>
      <c r="M58" s="396">
        <f t="shared" si="29"/>
        <v>1</v>
      </c>
      <c r="N58" s="396">
        <f t="shared" si="29"/>
        <v>2</v>
      </c>
      <c r="O58" s="396">
        <f t="shared" si="29"/>
        <v>6</v>
      </c>
      <c r="P58" s="396">
        <f t="shared" si="29"/>
        <v>4</v>
      </c>
      <c r="Q58" s="396">
        <f t="shared" si="29"/>
        <v>2</v>
      </c>
      <c r="R58" s="396">
        <f t="shared" si="29"/>
        <v>15</v>
      </c>
      <c r="S58" s="396">
        <f t="shared" si="29"/>
        <v>2</v>
      </c>
      <c r="T58" s="396">
        <f t="shared" si="29"/>
        <v>2</v>
      </c>
      <c r="U58" s="396">
        <f t="shared" si="29"/>
        <v>11</v>
      </c>
      <c r="V58" s="396">
        <f t="shared" si="29"/>
        <v>7</v>
      </c>
      <c r="W58" s="396">
        <f t="shared" si="29"/>
        <v>6</v>
      </c>
      <c r="X58" s="396">
        <f t="shared" si="29"/>
        <v>1</v>
      </c>
      <c r="Y58" s="396">
        <f t="shared" si="29"/>
        <v>3</v>
      </c>
      <c r="Z58" s="396">
        <f t="shared" si="29"/>
        <v>0</v>
      </c>
    </row>
    <row r="59" spans="1:26" ht="63" outlineLevel="1">
      <c r="A59" s="174">
        <v>48</v>
      </c>
      <c r="B59" s="181" t="s">
        <v>45</v>
      </c>
      <c r="C59" s="180" t="s">
        <v>3826</v>
      </c>
      <c r="D59" s="180" t="s">
        <v>126</v>
      </c>
      <c r="E59" s="180">
        <f t="shared" si="15"/>
        <v>6</v>
      </c>
      <c r="F59" s="132" t="s">
        <v>235</v>
      </c>
      <c r="G59" s="174">
        <v>2</v>
      </c>
      <c r="H59" s="174">
        <v>2</v>
      </c>
      <c r="I59" s="174">
        <v>2</v>
      </c>
      <c r="J59" s="174"/>
      <c r="K59" s="397">
        <f t="shared" si="2"/>
        <v>0</v>
      </c>
      <c r="L59" s="226">
        <v>0</v>
      </c>
      <c r="M59" s="226">
        <v>0</v>
      </c>
      <c r="N59" s="226">
        <v>0</v>
      </c>
      <c r="O59" s="397">
        <f t="shared" si="3"/>
        <v>0</v>
      </c>
      <c r="P59" s="226"/>
      <c r="Q59" s="226"/>
      <c r="R59" s="397">
        <f t="shared" si="4"/>
        <v>4</v>
      </c>
      <c r="S59" s="226"/>
      <c r="T59" s="226"/>
      <c r="U59" s="226">
        <v>4</v>
      </c>
      <c r="V59" s="397">
        <f t="shared" si="5"/>
        <v>2</v>
      </c>
      <c r="W59" s="226">
        <v>2</v>
      </c>
      <c r="X59" s="226"/>
      <c r="Y59" s="397"/>
      <c r="Z59" s="397"/>
    </row>
    <row r="60" spans="1:26" ht="63" outlineLevel="1">
      <c r="A60" s="174">
        <v>49</v>
      </c>
      <c r="B60" s="181" t="s">
        <v>45</v>
      </c>
      <c r="C60" s="180" t="s">
        <v>3827</v>
      </c>
      <c r="D60" s="180" t="s">
        <v>126</v>
      </c>
      <c r="E60" s="180">
        <f t="shared" si="15"/>
        <v>6</v>
      </c>
      <c r="F60" s="133"/>
      <c r="G60" s="174">
        <v>2</v>
      </c>
      <c r="H60" s="174">
        <v>2</v>
      </c>
      <c r="I60" s="174">
        <v>2</v>
      </c>
      <c r="J60" s="174"/>
      <c r="K60" s="397">
        <f t="shared" si="2"/>
        <v>0</v>
      </c>
      <c r="L60" s="226">
        <v>0</v>
      </c>
      <c r="M60" s="226">
        <v>0</v>
      </c>
      <c r="N60" s="226">
        <v>0</v>
      </c>
      <c r="O60" s="397">
        <f t="shared" si="3"/>
        <v>0</v>
      </c>
      <c r="P60" s="226"/>
      <c r="Q60" s="226"/>
      <c r="R60" s="397">
        <f t="shared" si="4"/>
        <v>4</v>
      </c>
      <c r="S60" s="226"/>
      <c r="T60" s="226"/>
      <c r="U60" s="226">
        <v>4</v>
      </c>
      <c r="V60" s="397">
        <f t="shared" si="5"/>
        <v>2</v>
      </c>
      <c r="W60" s="226">
        <v>2</v>
      </c>
      <c r="X60" s="226"/>
      <c r="Y60" s="397"/>
      <c r="Z60" s="397"/>
    </row>
    <row r="61" spans="1:26" ht="94.5" outlineLevel="1">
      <c r="A61" s="174">
        <v>50</v>
      </c>
      <c r="B61" s="181" t="s">
        <v>46</v>
      </c>
      <c r="C61" s="180" t="s">
        <v>3828</v>
      </c>
      <c r="D61" s="180" t="s">
        <v>126</v>
      </c>
      <c r="E61" s="180">
        <v>6</v>
      </c>
      <c r="F61" s="180" t="s">
        <v>162</v>
      </c>
      <c r="G61" s="174"/>
      <c r="H61" s="174">
        <v>3</v>
      </c>
      <c r="I61" s="174">
        <v>3</v>
      </c>
      <c r="J61" s="174"/>
      <c r="K61" s="397">
        <f t="shared" si="2"/>
        <v>0</v>
      </c>
      <c r="L61" s="226">
        <v>0</v>
      </c>
      <c r="M61" s="226">
        <v>0</v>
      </c>
      <c r="N61" s="226">
        <v>0</v>
      </c>
      <c r="O61" s="397">
        <f t="shared" si="3"/>
        <v>3</v>
      </c>
      <c r="P61" s="226">
        <v>2</v>
      </c>
      <c r="Q61" s="226">
        <v>1</v>
      </c>
      <c r="R61" s="397">
        <f t="shared" si="4"/>
        <v>2</v>
      </c>
      <c r="S61" s="226"/>
      <c r="T61" s="226"/>
      <c r="U61" s="226">
        <v>2</v>
      </c>
      <c r="V61" s="397">
        <f t="shared" si="5"/>
        <v>1</v>
      </c>
      <c r="W61" s="226">
        <v>1</v>
      </c>
      <c r="X61" s="226"/>
      <c r="Y61" s="397">
        <v>2</v>
      </c>
      <c r="Z61" s="397"/>
    </row>
    <row r="62" spans="1:26" ht="94.5" outlineLevel="1">
      <c r="A62" s="174">
        <v>51</v>
      </c>
      <c r="B62" s="181" t="s">
        <v>184</v>
      </c>
      <c r="C62" s="180" t="s">
        <v>47</v>
      </c>
      <c r="D62" s="180" t="s">
        <v>126</v>
      </c>
      <c r="E62" s="180">
        <f t="shared" si="15"/>
        <v>16</v>
      </c>
      <c r="F62" s="180" t="s">
        <v>214</v>
      </c>
      <c r="G62" s="174">
        <v>6</v>
      </c>
      <c r="H62" s="174">
        <v>5</v>
      </c>
      <c r="I62" s="174">
        <v>5</v>
      </c>
      <c r="J62" s="174"/>
      <c r="K62" s="397">
        <f t="shared" si="2"/>
        <v>5</v>
      </c>
      <c r="L62" s="226">
        <v>2</v>
      </c>
      <c r="M62" s="226">
        <v>1</v>
      </c>
      <c r="N62" s="226">
        <v>2</v>
      </c>
      <c r="O62" s="397">
        <f t="shared" si="3"/>
        <v>3</v>
      </c>
      <c r="P62" s="226">
        <v>2</v>
      </c>
      <c r="Q62" s="226">
        <v>1</v>
      </c>
      <c r="R62" s="397">
        <f t="shared" si="4"/>
        <v>5</v>
      </c>
      <c r="S62" s="226">
        <v>2</v>
      </c>
      <c r="T62" s="226">
        <v>2</v>
      </c>
      <c r="U62" s="226">
        <v>1</v>
      </c>
      <c r="V62" s="397">
        <f t="shared" si="5"/>
        <v>2</v>
      </c>
      <c r="W62" s="226">
        <v>1</v>
      </c>
      <c r="X62" s="226">
        <v>1</v>
      </c>
      <c r="Y62" s="397">
        <v>1</v>
      </c>
      <c r="Z62" s="397"/>
    </row>
    <row r="63" spans="1:26" s="8" customFormat="1" ht="75">
      <c r="A63" s="421">
        <v>8</v>
      </c>
      <c r="B63" s="425" t="s">
        <v>48</v>
      </c>
      <c r="C63" s="419" t="s">
        <v>49</v>
      </c>
      <c r="D63" s="419" t="s">
        <v>126</v>
      </c>
      <c r="E63" s="419">
        <f t="shared" si="15"/>
        <v>55</v>
      </c>
      <c r="F63" s="420"/>
      <c r="G63" s="421">
        <f>G64+G65+G66+G67+G68</f>
        <v>16</v>
      </c>
      <c r="H63" s="421">
        <f t="shared" ref="H63:Z63" si="30">H64+H65+H66+H67+H68</f>
        <v>22</v>
      </c>
      <c r="I63" s="421">
        <f t="shared" si="30"/>
        <v>17</v>
      </c>
      <c r="J63" s="421">
        <f t="shared" si="30"/>
        <v>0</v>
      </c>
      <c r="K63" s="396">
        <f t="shared" si="30"/>
        <v>18</v>
      </c>
      <c r="L63" s="396">
        <f t="shared" si="30"/>
        <v>6</v>
      </c>
      <c r="M63" s="396">
        <f t="shared" si="30"/>
        <v>6</v>
      </c>
      <c r="N63" s="396">
        <f t="shared" si="30"/>
        <v>6</v>
      </c>
      <c r="O63" s="396">
        <f t="shared" si="30"/>
        <v>2</v>
      </c>
      <c r="P63" s="396">
        <f t="shared" si="30"/>
        <v>1</v>
      </c>
      <c r="Q63" s="396">
        <f t="shared" si="30"/>
        <v>1</v>
      </c>
      <c r="R63" s="396">
        <f t="shared" si="30"/>
        <v>17</v>
      </c>
      <c r="S63" s="396">
        <f t="shared" si="30"/>
        <v>6</v>
      </c>
      <c r="T63" s="396">
        <f t="shared" si="30"/>
        <v>6</v>
      </c>
      <c r="U63" s="396">
        <f t="shared" si="30"/>
        <v>5</v>
      </c>
      <c r="V63" s="396">
        <f t="shared" si="30"/>
        <v>11</v>
      </c>
      <c r="W63" s="396">
        <f t="shared" si="30"/>
        <v>6</v>
      </c>
      <c r="X63" s="396">
        <f t="shared" si="30"/>
        <v>5</v>
      </c>
      <c r="Y63" s="396">
        <f t="shared" si="30"/>
        <v>7</v>
      </c>
      <c r="Z63" s="396">
        <f t="shared" si="30"/>
        <v>0</v>
      </c>
    </row>
    <row r="64" spans="1:26" ht="94.5" outlineLevel="1">
      <c r="A64" s="174">
        <v>52</v>
      </c>
      <c r="B64" s="181" t="s">
        <v>173</v>
      </c>
      <c r="C64" s="180" t="s">
        <v>3829</v>
      </c>
      <c r="D64" s="180" t="s">
        <v>126</v>
      </c>
      <c r="E64" s="180">
        <f t="shared" si="15"/>
        <v>11</v>
      </c>
      <c r="F64" s="180" t="s">
        <v>236</v>
      </c>
      <c r="G64" s="174">
        <v>3</v>
      </c>
      <c r="H64" s="174">
        <v>5</v>
      </c>
      <c r="I64" s="174">
        <v>3</v>
      </c>
      <c r="J64" s="174"/>
      <c r="K64" s="397">
        <f t="shared" si="2"/>
        <v>3</v>
      </c>
      <c r="L64" s="226">
        <v>1</v>
      </c>
      <c r="M64" s="226">
        <v>1</v>
      </c>
      <c r="N64" s="226">
        <v>1</v>
      </c>
      <c r="O64" s="397">
        <f t="shared" si="3"/>
        <v>2</v>
      </c>
      <c r="P64" s="226">
        <v>1</v>
      </c>
      <c r="Q64" s="226">
        <v>1</v>
      </c>
      <c r="R64" s="397">
        <f t="shared" si="4"/>
        <v>3</v>
      </c>
      <c r="S64" s="226">
        <v>1</v>
      </c>
      <c r="T64" s="226">
        <v>1</v>
      </c>
      <c r="U64" s="226">
        <v>1</v>
      </c>
      <c r="V64" s="397">
        <f t="shared" si="5"/>
        <v>2</v>
      </c>
      <c r="W64" s="226">
        <v>1</v>
      </c>
      <c r="X64" s="226">
        <v>1</v>
      </c>
      <c r="Y64" s="397">
        <v>1</v>
      </c>
      <c r="Z64" s="397"/>
    </row>
    <row r="65" spans="1:26" ht="94.5" outlineLevel="1">
      <c r="A65" s="174">
        <v>53</v>
      </c>
      <c r="B65" s="181" t="s">
        <v>50</v>
      </c>
      <c r="C65" s="180" t="s">
        <v>3830</v>
      </c>
      <c r="D65" s="180" t="s">
        <v>126</v>
      </c>
      <c r="E65" s="180">
        <f t="shared" si="15"/>
        <v>16</v>
      </c>
      <c r="F65" s="180" t="s">
        <v>237</v>
      </c>
      <c r="G65" s="174">
        <v>5</v>
      </c>
      <c r="H65" s="174">
        <v>6</v>
      </c>
      <c r="I65" s="174">
        <v>5</v>
      </c>
      <c r="J65" s="174"/>
      <c r="K65" s="397">
        <f t="shared" si="2"/>
        <v>6</v>
      </c>
      <c r="L65" s="226">
        <v>2</v>
      </c>
      <c r="M65" s="226">
        <v>2</v>
      </c>
      <c r="N65" s="226">
        <v>2</v>
      </c>
      <c r="O65" s="397">
        <f t="shared" si="3"/>
        <v>0</v>
      </c>
      <c r="P65" s="226"/>
      <c r="Q65" s="226"/>
      <c r="R65" s="397">
        <f t="shared" si="4"/>
        <v>6</v>
      </c>
      <c r="S65" s="226">
        <v>2</v>
      </c>
      <c r="T65" s="226">
        <v>2</v>
      </c>
      <c r="U65" s="226">
        <v>2</v>
      </c>
      <c r="V65" s="397">
        <f t="shared" si="5"/>
        <v>2</v>
      </c>
      <c r="W65" s="226">
        <v>1</v>
      </c>
      <c r="X65" s="226">
        <v>1</v>
      </c>
      <c r="Y65" s="397">
        <v>2</v>
      </c>
      <c r="Z65" s="397"/>
    </row>
    <row r="66" spans="1:26" ht="94.5" outlineLevel="1">
      <c r="A66" s="174">
        <v>54</v>
      </c>
      <c r="B66" s="181" t="s">
        <v>51</v>
      </c>
      <c r="C66" s="180" t="s">
        <v>52</v>
      </c>
      <c r="D66" s="180" t="s">
        <v>126</v>
      </c>
      <c r="E66" s="180">
        <f t="shared" si="15"/>
        <v>17</v>
      </c>
      <c r="F66" s="180" t="s">
        <v>238</v>
      </c>
      <c r="G66" s="174">
        <v>5</v>
      </c>
      <c r="H66" s="174">
        <v>6</v>
      </c>
      <c r="I66" s="174">
        <v>6</v>
      </c>
      <c r="J66" s="174"/>
      <c r="K66" s="397">
        <f t="shared" si="2"/>
        <v>6</v>
      </c>
      <c r="L66" s="226">
        <v>2</v>
      </c>
      <c r="M66" s="226">
        <v>2</v>
      </c>
      <c r="N66" s="226">
        <v>2</v>
      </c>
      <c r="O66" s="397">
        <f t="shared" si="3"/>
        <v>0</v>
      </c>
      <c r="P66" s="226"/>
      <c r="Q66" s="226"/>
      <c r="R66" s="397">
        <f t="shared" si="4"/>
        <v>6</v>
      </c>
      <c r="S66" s="226">
        <v>2</v>
      </c>
      <c r="T66" s="226">
        <v>2</v>
      </c>
      <c r="U66" s="226">
        <v>2</v>
      </c>
      <c r="V66" s="397">
        <f t="shared" si="5"/>
        <v>3</v>
      </c>
      <c r="W66" s="226">
        <v>2</v>
      </c>
      <c r="X66" s="226">
        <v>1</v>
      </c>
      <c r="Y66" s="397">
        <v>2</v>
      </c>
      <c r="Z66" s="397"/>
    </row>
    <row r="67" spans="1:26" ht="47.25" outlineLevel="1">
      <c r="A67" s="174">
        <v>55</v>
      </c>
      <c r="B67" s="181" t="s">
        <v>53</v>
      </c>
      <c r="C67" s="180" t="s">
        <v>54</v>
      </c>
      <c r="D67" s="180" t="s">
        <v>126</v>
      </c>
      <c r="E67" s="180">
        <f t="shared" ref="E67:E99" si="31">K67+O67+R67+V67+Y67+Z67</f>
        <v>11</v>
      </c>
      <c r="F67" s="180" t="s">
        <v>239</v>
      </c>
      <c r="G67" s="174">
        <v>3</v>
      </c>
      <c r="H67" s="174">
        <v>5</v>
      </c>
      <c r="I67" s="174">
        <v>3</v>
      </c>
      <c r="J67" s="174"/>
      <c r="K67" s="397">
        <f t="shared" si="2"/>
        <v>3</v>
      </c>
      <c r="L67" s="226">
        <v>1</v>
      </c>
      <c r="M67" s="226">
        <v>1</v>
      </c>
      <c r="N67" s="226">
        <v>1</v>
      </c>
      <c r="O67" s="397">
        <f t="shared" si="3"/>
        <v>0</v>
      </c>
      <c r="P67" s="226"/>
      <c r="Q67" s="226"/>
      <c r="R67" s="397">
        <f t="shared" si="4"/>
        <v>2</v>
      </c>
      <c r="S67" s="226">
        <v>1</v>
      </c>
      <c r="T67" s="226">
        <v>1</v>
      </c>
      <c r="U67" s="226"/>
      <c r="V67" s="397">
        <f t="shared" si="5"/>
        <v>4</v>
      </c>
      <c r="W67" s="226">
        <v>2</v>
      </c>
      <c r="X67" s="226">
        <v>2</v>
      </c>
      <c r="Y67" s="397">
        <v>2</v>
      </c>
      <c r="Z67" s="397"/>
    </row>
    <row r="68" spans="1:26" ht="110.25">
      <c r="A68" s="174">
        <v>5</v>
      </c>
      <c r="B68" s="185" t="s">
        <v>157</v>
      </c>
      <c r="C68" s="186" t="s">
        <v>158</v>
      </c>
      <c r="D68" s="186" t="s">
        <v>126</v>
      </c>
      <c r="E68" s="180">
        <f t="shared" si="31"/>
        <v>0</v>
      </c>
      <c r="F68" s="166" t="s">
        <v>258</v>
      </c>
      <c r="G68" s="163"/>
      <c r="H68" s="163"/>
      <c r="I68" s="163"/>
      <c r="J68" s="163"/>
      <c r="K68" s="404"/>
      <c r="L68" s="405"/>
      <c r="M68" s="405"/>
      <c r="N68" s="226"/>
      <c r="O68" s="397"/>
      <c r="P68" s="226"/>
      <c r="Q68" s="226"/>
      <c r="R68" s="397"/>
      <c r="S68" s="226"/>
      <c r="T68" s="226"/>
      <c r="U68" s="226"/>
      <c r="V68" s="397"/>
      <c r="W68" s="226"/>
      <c r="X68" s="226"/>
      <c r="Y68" s="397"/>
      <c r="Z68" s="182"/>
    </row>
    <row r="69" spans="1:26" s="8" customFormat="1" ht="37.5">
      <c r="A69" s="416">
        <v>9</v>
      </c>
      <c r="B69" s="422" t="s">
        <v>55</v>
      </c>
      <c r="C69" s="414" t="s">
        <v>56</v>
      </c>
      <c r="D69" s="414" t="s">
        <v>126</v>
      </c>
      <c r="E69" s="423">
        <f t="shared" si="31"/>
        <v>75</v>
      </c>
      <c r="F69" s="415"/>
      <c r="G69" s="424">
        <f>G70+G71+G72++G73+G74+G75</f>
        <v>24</v>
      </c>
      <c r="H69" s="424">
        <f t="shared" ref="H69:Z69" si="32">H70+H71+H72++H73+H74+H75</f>
        <v>27</v>
      </c>
      <c r="I69" s="424">
        <f t="shared" si="32"/>
        <v>24</v>
      </c>
      <c r="J69" s="424">
        <f t="shared" si="32"/>
        <v>0</v>
      </c>
      <c r="K69" s="399">
        <f t="shared" si="32"/>
        <v>42</v>
      </c>
      <c r="L69" s="399">
        <f t="shared" si="32"/>
        <v>15</v>
      </c>
      <c r="M69" s="399">
        <f t="shared" si="32"/>
        <v>13</v>
      </c>
      <c r="N69" s="399">
        <f t="shared" si="32"/>
        <v>14</v>
      </c>
      <c r="O69" s="399">
        <f t="shared" si="32"/>
        <v>6</v>
      </c>
      <c r="P69" s="399">
        <f t="shared" si="32"/>
        <v>0</v>
      </c>
      <c r="Q69" s="399">
        <f t="shared" si="32"/>
        <v>6</v>
      </c>
      <c r="R69" s="399">
        <f t="shared" si="32"/>
        <v>12</v>
      </c>
      <c r="S69" s="399">
        <f t="shared" si="32"/>
        <v>1</v>
      </c>
      <c r="T69" s="399">
        <f t="shared" si="32"/>
        <v>6</v>
      </c>
      <c r="U69" s="399">
        <f t="shared" si="32"/>
        <v>5</v>
      </c>
      <c r="V69" s="399">
        <f t="shared" si="32"/>
        <v>11</v>
      </c>
      <c r="W69" s="399">
        <f t="shared" si="32"/>
        <v>5</v>
      </c>
      <c r="X69" s="399">
        <f t="shared" si="32"/>
        <v>6</v>
      </c>
      <c r="Y69" s="399">
        <f t="shared" si="32"/>
        <v>4</v>
      </c>
      <c r="Z69" s="399">
        <f t="shared" si="32"/>
        <v>0</v>
      </c>
    </row>
    <row r="70" spans="1:26" ht="63" outlineLevel="1">
      <c r="A70" s="174">
        <v>56</v>
      </c>
      <c r="B70" s="181" t="s">
        <v>241</v>
      </c>
      <c r="C70" s="180" t="s">
        <v>3831</v>
      </c>
      <c r="D70" s="180" t="s">
        <v>126</v>
      </c>
      <c r="E70" s="120">
        <f t="shared" si="31"/>
        <v>18</v>
      </c>
      <c r="F70" s="180" t="s">
        <v>240</v>
      </c>
      <c r="G70" s="174">
        <v>6</v>
      </c>
      <c r="H70" s="174">
        <v>6</v>
      </c>
      <c r="I70" s="174">
        <v>6</v>
      </c>
      <c r="J70" s="174"/>
      <c r="K70" s="397">
        <f t="shared" ref="K70:K129" si="33">L70+M70+N70</f>
        <v>6</v>
      </c>
      <c r="L70" s="226">
        <v>2</v>
      </c>
      <c r="M70" s="226">
        <v>2</v>
      </c>
      <c r="N70" s="226">
        <v>2</v>
      </c>
      <c r="O70" s="397">
        <f t="shared" ref="O70:O129" si="34">P70+Q70</f>
        <v>2</v>
      </c>
      <c r="P70" s="226"/>
      <c r="Q70" s="226">
        <v>2</v>
      </c>
      <c r="R70" s="397">
        <f t="shared" ref="R70:R129" si="35">S70+T70+U70</f>
        <v>4</v>
      </c>
      <c r="S70" s="226"/>
      <c r="T70" s="226">
        <v>2</v>
      </c>
      <c r="U70" s="226">
        <v>2</v>
      </c>
      <c r="V70" s="397">
        <f t="shared" ref="V70:V129" si="36">W70+X70</f>
        <v>4</v>
      </c>
      <c r="W70" s="226">
        <v>2</v>
      </c>
      <c r="X70" s="226">
        <v>2</v>
      </c>
      <c r="Y70" s="397">
        <v>2</v>
      </c>
      <c r="Z70" s="397"/>
    </row>
    <row r="71" spans="1:26" ht="63" outlineLevel="1">
      <c r="A71" s="174">
        <v>57</v>
      </c>
      <c r="B71" s="181" t="s">
        <v>242</v>
      </c>
      <c r="C71" s="180" t="s">
        <v>3832</v>
      </c>
      <c r="D71" s="180" t="s">
        <v>126</v>
      </c>
      <c r="E71" s="120">
        <f t="shared" si="31"/>
        <v>18</v>
      </c>
      <c r="F71" s="180" t="s">
        <v>240</v>
      </c>
      <c r="G71" s="174">
        <v>6</v>
      </c>
      <c r="H71" s="174">
        <v>6</v>
      </c>
      <c r="I71" s="174">
        <v>6</v>
      </c>
      <c r="J71" s="174"/>
      <c r="K71" s="397">
        <f t="shared" si="33"/>
        <v>6</v>
      </c>
      <c r="L71" s="226">
        <v>2</v>
      </c>
      <c r="M71" s="226">
        <v>2</v>
      </c>
      <c r="N71" s="226">
        <v>2</v>
      </c>
      <c r="O71" s="397">
        <f t="shared" si="34"/>
        <v>2</v>
      </c>
      <c r="P71" s="226"/>
      <c r="Q71" s="226">
        <v>2</v>
      </c>
      <c r="R71" s="397">
        <f t="shared" si="35"/>
        <v>4</v>
      </c>
      <c r="S71" s="226"/>
      <c r="T71" s="226">
        <v>2</v>
      </c>
      <c r="U71" s="226">
        <v>2</v>
      </c>
      <c r="V71" s="397">
        <f t="shared" si="36"/>
        <v>4</v>
      </c>
      <c r="W71" s="226">
        <v>2</v>
      </c>
      <c r="X71" s="226">
        <v>2</v>
      </c>
      <c r="Y71" s="397">
        <v>2</v>
      </c>
      <c r="Z71" s="397"/>
    </row>
    <row r="72" spans="1:26" s="16" customFormat="1" ht="63">
      <c r="A72" s="174">
        <v>58</v>
      </c>
      <c r="B72" s="12" t="s">
        <v>243</v>
      </c>
      <c r="C72" s="219" t="s">
        <v>152</v>
      </c>
      <c r="D72" s="219" t="s">
        <v>126</v>
      </c>
      <c r="E72" s="120">
        <f t="shared" si="31"/>
        <v>10</v>
      </c>
      <c r="F72" s="180" t="s">
        <v>257</v>
      </c>
      <c r="G72" s="14">
        <v>3</v>
      </c>
      <c r="H72" s="14">
        <v>4</v>
      </c>
      <c r="I72" s="14">
        <v>3</v>
      </c>
      <c r="J72" s="14"/>
      <c r="K72" s="400">
        <f>L72+M72+N72</f>
        <v>8</v>
      </c>
      <c r="L72" s="25">
        <v>3</v>
      </c>
      <c r="M72" s="25">
        <v>2</v>
      </c>
      <c r="N72" s="25">
        <v>3</v>
      </c>
      <c r="O72" s="397">
        <f t="shared" si="34"/>
        <v>0</v>
      </c>
      <c r="P72" s="24"/>
      <c r="Q72" s="24"/>
      <c r="R72" s="397">
        <f t="shared" si="35"/>
        <v>1</v>
      </c>
      <c r="S72" s="24"/>
      <c r="T72" s="25">
        <v>1</v>
      </c>
      <c r="U72" s="24"/>
      <c r="V72" s="397">
        <f t="shared" si="36"/>
        <v>1</v>
      </c>
      <c r="W72" s="24"/>
      <c r="X72" s="25">
        <v>1</v>
      </c>
      <c r="Y72" s="23"/>
      <c r="Z72" s="23"/>
    </row>
    <row r="73" spans="1:26" s="16" customFormat="1" ht="63">
      <c r="A73" s="174">
        <v>59</v>
      </c>
      <c r="B73" s="12" t="s">
        <v>244</v>
      </c>
      <c r="C73" s="219" t="s">
        <v>153</v>
      </c>
      <c r="D73" s="219" t="s">
        <v>126</v>
      </c>
      <c r="E73" s="120">
        <f t="shared" si="31"/>
        <v>10</v>
      </c>
      <c r="F73" s="180" t="s">
        <v>256</v>
      </c>
      <c r="G73" s="14">
        <v>3</v>
      </c>
      <c r="H73" s="14">
        <v>4</v>
      </c>
      <c r="I73" s="14">
        <v>3</v>
      </c>
      <c r="J73" s="14"/>
      <c r="K73" s="400">
        <f>L73+M73+N73</f>
        <v>7</v>
      </c>
      <c r="L73" s="25">
        <v>3</v>
      </c>
      <c r="M73" s="25">
        <v>2</v>
      </c>
      <c r="N73" s="25">
        <v>2</v>
      </c>
      <c r="O73" s="397">
        <f t="shared" si="34"/>
        <v>1</v>
      </c>
      <c r="P73" s="24"/>
      <c r="Q73" s="25">
        <v>1</v>
      </c>
      <c r="R73" s="397">
        <f t="shared" si="35"/>
        <v>1</v>
      </c>
      <c r="S73" s="24"/>
      <c r="T73" s="24"/>
      <c r="U73" s="25">
        <v>1</v>
      </c>
      <c r="V73" s="397">
        <f t="shared" si="36"/>
        <v>1</v>
      </c>
      <c r="W73" s="25">
        <v>1</v>
      </c>
      <c r="X73" s="25"/>
      <c r="Y73" s="23"/>
      <c r="Z73" s="23"/>
    </row>
    <row r="74" spans="1:26" s="16" customFormat="1" ht="78.75">
      <c r="A74" s="174">
        <v>60</v>
      </c>
      <c r="B74" s="12" t="s">
        <v>57</v>
      </c>
      <c r="C74" s="219" t="s">
        <v>154</v>
      </c>
      <c r="D74" s="219" t="s">
        <v>126</v>
      </c>
      <c r="E74" s="120">
        <f t="shared" si="31"/>
        <v>10</v>
      </c>
      <c r="F74" s="132" t="s">
        <v>3833</v>
      </c>
      <c r="G74" s="14">
        <v>3</v>
      </c>
      <c r="H74" s="14">
        <v>4</v>
      </c>
      <c r="I74" s="14">
        <v>3</v>
      </c>
      <c r="J74" s="14"/>
      <c r="K74" s="400">
        <f>L74+M74+N74</f>
        <v>6</v>
      </c>
      <c r="L74" s="25">
        <v>2</v>
      </c>
      <c r="M74" s="25">
        <v>2</v>
      </c>
      <c r="N74" s="25">
        <v>2</v>
      </c>
      <c r="O74" s="397">
        <f t="shared" si="34"/>
        <v>1</v>
      </c>
      <c r="P74" s="25"/>
      <c r="Q74" s="25">
        <v>1</v>
      </c>
      <c r="R74" s="397">
        <f t="shared" si="35"/>
        <v>2</v>
      </c>
      <c r="S74" s="25">
        <v>1</v>
      </c>
      <c r="T74" s="25">
        <v>1</v>
      </c>
      <c r="U74" s="25"/>
      <c r="V74" s="397">
        <f t="shared" si="36"/>
        <v>1</v>
      </c>
      <c r="W74" s="25"/>
      <c r="X74" s="25">
        <v>1</v>
      </c>
      <c r="Y74" s="400"/>
      <c r="Z74" s="23"/>
    </row>
    <row r="75" spans="1:26" s="16" customFormat="1" ht="78.75">
      <c r="A75" s="174">
        <v>61</v>
      </c>
      <c r="B75" s="12" t="s">
        <v>57</v>
      </c>
      <c r="C75" s="219" t="s">
        <v>155</v>
      </c>
      <c r="D75" s="219" t="s">
        <v>126</v>
      </c>
      <c r="E75" s="120">
        <f t="shared" si="31"/>
        <v>9</v>
      </c>
      <c r="F75" s="133"/>
      <c r="G75" s="14">
        <v>3</v>
      </c>
      <c r="H75" s="14">
        <v>3</v>
      </c>
      <c r="I75" s="14">
        <v>3</v>
      </c>
      <c r="J75" s="14"/>
      <c r="K75" s="400">
        <f>L75+M75+N75</f>
        <v>9</v>
      </c>
      <c r="L75" s="25">
        <v>3</v>
      </c>
      <c r="M75" s="25">
        <v>3</v>
      </c>
      <c r="N75" s="25">
        <v>3</v>
      </c>
      <c r="O75" s="397">
        <f t="shared" si="34"/>
        <v>0</v>
      </c>
      <c r="P75" s="25"/>
      <c r="Q75" s="25"/>
      <c r="R75" s="397">
        <f t="shared" si="35"/>
        <v>0</v>
      </c>
      <c r="S75" s="25"/>
      <c r="T75" s="25"/>
      <c r="U75" s="25"/>
      <c r="V75" s="397">
        <f t="shared" si="36"/>
        <v>0</v>
      </c>
      <c r="W75" s="25"/>
      <c r="X75" s="25"/>
      <c r="Y75" s="400"/>
      <c r="Z75" s="23"/>
    </row>
    <row r="76" spans="1:26" s="411" customFormat="1" ht="56.25">
      <c r="A76" s="421">
        <v>10</v>
      </c>
      <c r="B76" s="425" t="s">
        <v>58</v>
      </c>
      <c r="C76" s="419" t="s">
        <v>59</v>
      </c>
      <c r="D76" s="419" t="s">
        <v>126</v>
      </c>
      <c r="E76" s="426">
        <f t="shared" si="31"/>
        <v>436</v>
      </c>
      <c r="F76" s="420"/>
      <c r="G76" s="427">
        <f>G77+G78+G79+G80+G81+G82+G83</f>
        <v>125</v>
      </c>
      <c r="H76" s="427">
        <f t="shared" ref="H76:Z76" si="37">H77+H78+H79+H80+H81+H82+H83</f>
        <v>186</v>
      </c>
      <c r="I76" s="427">
        <f t="shared" si="37"/>
        <v>125</v>
      </c>
      <c r="J76" s="427">
        <f t="shared" si="37"/>
        <v>0</v>
      </c>
      <c r="K76" s="410">
        <f t="shared" si="37"/>
        <v>164</v>
      </c>
      <c r="L76" s="410">
        <f t="shared" si="37"/>
        <v>62</v>
      </c>
      <c r="M76" s="410">
        <f t="shared" si="37"/>
        <v>51</v>
      </c>
      <c r="N76" s="410">
        <f t="shared" si="37"/>
        <v>51</v>
      </c>
      <c r="O76" s="410">
        <f t="shared" si="37"/>
        <v>64</v>
      </c>
      <c r="P76" s="410">
        <f t="shared" si="37"/>
        <v>39</v>
      </c>
      <c r="Q76" s="410">
        <f t="shared" si="37"/>
        <v>25</v>
      </c>
      <c r="R76" s="410">
        <f t="shared" si="37"/>
        <v>95</v>
      </c>
      <c r="S76" s="410">
        <f t="shared" si="37"/>
        <v>33</v>
      </c>
      <c r="T76" s="410">
        <f t="shared" si="37"/>
        <v>27</v>
      </c>
      <c r="U76" s="410">
        <f t="shared" si="37"/>
        <v>35</v>
      </c>
      <c r="V76" s="410">
        <f t="shared" si="37"/>
        <v>96</v>
      </c>
      <c r="W76" s="410">
        <f t="shared" si="37"/>
        <v>43</v>
      </c>
      <c r="X76" s="410">
        <f t="shared" si="37"/>
        <v>53</v>
      </c>
      <c r="Y76" s="410">
        <f t="shared" si="37"/>
        <v>17</v>
      </c>
      <c r="Z76" s="410">
        <f t="shared" si="37"/>
        <v>0</v>
      </c>
    </row>
    <row r="77" spans="1:26" ht="47.25" outlineLevel="1">
      <c r="A77" s="174">
        <v>62</v>
      </c>
      <c r="B77" s="181" t="s">
        <v>60</v>
      </c>
      <c r="C77" s="180" t="s">
        <v>3834</v>
      </c>
      <c r="D77" s="180" t="s">
        <v>126</v>
      </c>
      <c r="E77" s="180">
        <f t="shared" si="31"/>
        <v>37</v>
      </c>
      <c r="F77" s="132" t="s">
        <v>208</v>
      </c>
      <c r="G77" s="174">
        <v>12</v>
      </c>
      <c r="H77" s="174">
        <v>13</v>
      </c>
      <c r="I77" s="174">
        <v>12</v>
      </c>
      <c r="J77" s="174"/>
      <c r="K77" s="397">
        <f t="shared" si="33"/>
        <v>9</v>
      </c>
      <c r="L77" s="226">
        <v>3</v>
      </c>
      <c r="M77" s="226">
        <v>3</v>
      </c>
      <c r="N77" s="226">
        <v>3</v>
      </c>
      <c r="O77" s="397">
        <f t="shared" si="34"/>
        <v>7</v>
      </c>
      <c r="P77" s="226">
        <v>4</v>
      </c>
      <c r="Q77" s="226">
        <v>3</v>
      </c>
      <c r="R77" s="397">
        <f t="shared" si="35"/>
        <v>10</v>
      </c>
      <c r="S77" s="226">
        <v>3</v>
      </c>
      <c r="T77" s="226">
        <v>3</v>
      </c>
      <c r="U77" s="226">
        <v>4</v>
      </c>
      <c r="V77" s="397">
        <f t="shared" si="36"/>
        <v>7</v>
      </c>
      <c r="W77" s="226">
        <v>3</v>
      </c>
      <c r="X77" s="226">
        <v>4</v>
      </c>
      <c r="Y77" s="397">
        <v>4</v>
      </c>
      <c r="Z77" s="397"/>
    </row>
    <row r="78" spans="1:26" ht="47.25" outlineLevel="1">
      <c r="A78" s="174">
        <v>63</v>
      </c>
      <c r="B78" s="181" t="s">
        <v>60</v>
      </c>
      <c r="C78" s="180" t="s">
        <v>3835</v>
      </c>
      <c r="D78" s="180" t="s">
        <v>126</v>
      </c>
      <c r="E78" s="180">
        <f t="shared" si="31"/>
        <v>46</v>
      </c>
      <c r="F78" s="134"/>
      <c r="G78" s="174">
        <v>14</v>
      </c>
      <c r="H78" s="174">
        <v>18</v>
      </c>
      <c r="I78" s="174">
        <v>14</v>
      </c>
      <c r="J78" s="174"/>
      <c r="K78" s="397">
        <f t="shared" si="33"/>
        <v>13</v>
      </c>
      <c r="L78" s="226">
        <v>5</v>
      </c>
      <c r="M78" s="226">
        <v>4</v>
      </c>
      <c r="N78" s="226">
        <v>4</v>
      </c>
      <c r="O78" s="397">
        <f t="shared" si="34"/>
        <v>8</v>
      </c>
      <c r="P78" s="226">
        <v>5</v>
      </c>
      <c r="Q78" s="226">
        <v>3</v>
      </c>
      <c r="R78" s="397">
        <f t="shared" si="35"/>
        <v>13</v>
      </c>
      <c r="S78" s="226">
        <v>5</v>
      </c>
      <c r="T78" s="226">
        <v>4</v>
      </c>
      <c r="U78" s="226">
        <v>4</v>
      </c>
      <c r="V78" s="397">
        <f t="shared" si="36"/>
        <v>9</v>
      </c>
      <c r="W78" s="226">
        <v>5</v>
      </c>
      <c r="X78" s="226">
        <v>4</v>
      </c>
      <c r="Y78" s="397">
        <v>3</v>
      </c>
      <c r="Z78" s="397"/>
    </row>
    <row r="79" spans="1:26" ht="47.25" outlineLevel="1">
      <c r="A79" s="174">
        <v>64</v>
      </c>
      <c r="B79" s="181" t="s">
        <v>60</v>
      </c>
      <c r="C79" s="180" t="s">
        <v>3836</v>
      </c>
      <c r="D79" s="180" t="s">
        <v>126</v>
      </c>
      <c r="E79" s="180">
        <f t="shared" si="31"/>
        <v>44</v>
      </c>
      <c r="F79" s="133"/>
      <c r="G79" s="174">
        <v>14</v>
      </c>
      <c r="H79" s="174">
        <v>16</v>
      </c>
      <c r="I79" s="174">
        <v>14</v>
      </c>
      <c r="J79" s="174"/>
      <c r="K79" s="397">
        <f t="shared" si="33"/>
        <v>15</v>
      </c>
      <c r="L79" s="226">
        <v>5</v>
      </c>
      <c r="M79" s="226">
        <v>5</v>
      </c>
      <c r="N79" s="226">
        <v>5</v>
      </c>
      <c r="O79" s="397">
        <f t="shared" si="34"/>
        <v>9</v>
      </c>
      <c r="P79" s="226">
        <v>5</v>
      </c>
      <c r="Q79" s="226">
        <v>4</v>
      </c>
      <c r="R79" s="397">
        <f t="shared" si="35"/>
        <v>5</v>
      </c>
      <c r="S79" s="226"/>
      <c r="T79" s="226"/>
      <c r="U79" s="226">
        <v>5</v>
      </c>
      <c r="V79" s="397">
        <f t="shared" si="36"/>
        <v>15</v>
      </c>
      <c r="W79" s="226">
        <v>5</v>
      </c>
      <c r="X79" s="226">
        <v>10</v>
      </c>
      <c r="Y79" s="397"/>
      <c r="Z79" s="397"/>
    </row>
    <row r="80" spans="1:26" ht="63" outlineLevel="1">
      <c r="A80" s="174">
        <v>65</v>
      </c>
      <c r="B80" s="181" t="s">
        <v>185</v>
      </c>
      <c r="C80" s="180" t="s">
        <v>3837</v>
      </c>
      <c r="D80" s="180" t="s">
        <v>126</v>
      </c>
      <c r="E80" s="180">
        <f t="shared" si="31"/>
        <v>145</v>
      </c>
      <c r="F80" s="180" t="s">
        <v>245</v>
      </c>
      <c r="G80" s="174">
        <v>40</v>
      </c>
      <c r="H80" s="174">
        <v>65</v>
      </c>
      <c r="I80" s="174">
        <v>40</v>
      </c>
      <c r="J80" s="174"/>
      <c r="K80" s="397">
        <f t="shared" si="33"/>
        <v>45</v>
      </c>
      <c r="L80" s="226">
        <v>15</v>
      </c>
      <c r="M80" s="226">
        <v>15</v>
      </c>
      <c r="N80" s="226">
        <v>15</v>
      </c>
      <c r="O80" s="397">
        <f t="shared" si="34"/>
        <v>25</v>
      </c>
      <c r="P80" s="226">
        <v>15</v>
      </c>
      <c r="Q80" s="226">
        <v>10</v>
      </c>
      <c r="R80" s="397">
        <f t="shared" si="35"/>
        <v>35</v>
      </c>
      <c r="S80" s="226">
        <v>15</v>
      </c>
      <c r="T80" s="226">
        <v>10</v>
      </c>
      <c r="U80" s="226">
        <v>10</v>
      </c>
      <c r="V80" s="397">
        <f t="shared" si="36"/>
        <v>30</v>
      </c>
      <c r="W80" s="226">
        <v>15</v>
      </c>
      <c r="X80" s="226">
        <v>15</v>
      </c>
      <c r="Y80" s="397">
        <v>10</v>
      </c>
      <c r="Z80" s="397"/>
    </row>
    <row r="81" spans="1:26" ht="63" outlineLevel="1">
      <c r="A81" s="174">
        <v>66</v>
      </c>
      <c r="B81" s="181" t="s">
        <v>61</v>
      </c>
      <c r="C81" s="180" t="s">
        <v>3838</v>
      </c>
      <c r="D81" s="180" t="s">
        <v>126</v>
      </c>
      <c r="E81" s="180">
        <f t="shared" si="31"/>
        <v>49</v>
      </c>
      <c r="F81" s="134" t="s">
        <v>186</v>
      </c>
      <c r="G81" s="174">
        <v>15</v>
      </c>
      <c r="H81" s="174">
        <v>19</v>
      </c>
      <c r="I81" s="174">
        <v>15</v>
      </c>
      <c r="J81" s="174"/>
      <c r="K81" s="397">
        <f t="shared" si="33"/>
        <v>18</v>
      </c>
      <c r="L81" s="226">
        <v>6</v>
      </c>
      <c r="M81" s="226">
        <v>6</v>
      </c>
      <c r="N81" s="226">
        <v>6</v>
      </c>
      <c r="O81" s="397">
        <f t="shared" si="34"/>
        <v>10</v>
      </c>
      <c r="P81" s="226">
        <v>5</v>
      </c>
      <c r="Q81" s="226">
        <v>5</v>
      </c>
      <c r="R81" s="397">
        <f t="shared" si="35"/>
        <v>6</v>
      </c>
      <c r="S81" s="226"/>
      <c r="T81" s="226"/>
      <c r="U81" s="226">
        <v>6</v>
      </c>
      <c r="V81" s="397">
        <f t="shared" si="36"/>
        <v>15</v>
      </c>
      <c r="W81" s="226">
        <v>5</v>
      </c>
      <c r="X81" s="226">
        <v>10</v>
      </c>
      <c r="Y81" s="397"/>
      <c r="Z81" s="397"/>
    </row>
    <row r="82" spans="1:26" ht="63" outlineLevel="1">
      <c r="A82" s="174">
        <v>67</v>
      </c>
      <c r="B82" s="181" t="s">
        <v>61</v>
      </c>
      <c r="C82" s="180" t="s">
        <v>3839</v>
      </c>
      <c r="D82" s="180" t="s">
        <v>126</v>
      </c>
      <c r="E82" s="180">
        <f t="shared" si="31"/>
        <v>55</v>
      </c>
      <c r="F82" s="133"/>
      <c r="G82" s="174">
        <v>15</v>
      </c>
      <c r="H82" s="174">
        <v>25</v>
      </c>
      <c r="I82" s="174">
        <v>15</v>
      </c>
      <c r="J82" s="174"/>
      <c r="K82" s="397">
        <f t="shared" si="33"/>
        <v>24</v>
      </c>
      <c r="L82" s="226">
        <v>8</v>
      </c>
      <c r="M82" s="226">
        <v>8</v>
      </c>
      <c r="N82" s="226">
        <v>8</v>
      </c>
      <c r="O82" s="397">
        <f t="shared" si="34"/>
        <v>5</v>
      </c>
      <c r="P82" s="226">
        <v>5</v>
      </c>
      <c r="Q82" s="226"/>
      <c r="R82" s="397">
        <f t="shared" si="35"/>
        <v>6</v>
      </c>
      <c r="S82" s="226"/>
      <c r="T82" s="226"/>
      <c r="U82" s="226">
        <v>6</v>
      </c>
      <c r="V82" s="397">
        <f t="shared" si="36"/>
        <v>20</v>
      </c>
      <c r="W82" s="226">
        <v>10</v>
      </c>
      <c r="X82" s="226">
        <v>10</v>
      </c>
      <c r="Y82" s="397"/>
      <c r="Z82" s="397"/>
    </row>
    <row r="83" spans="1:26" ht="63">
      <c r="A83" s="174">
        <v>68</v>
      </c>
      <c r="B83" s="12" t="s">
        <v>61</v>
      </c>
      <c r="C83" s="219" t="s">
        <v>156</v>
      </c>
      <c r="D83" s="17" t="s">
        <v>126</v>
      </c>
      <c r="E83" s="180">
        <f t="shared" si="31"/>
        <v>60</v>
      </c>
      <c r="F83" s="11" t="s">
        <v>163</v>
      </c>
      <c r="G83" s="174">
        <v>15</v>
      </c>
      <c r="H83" s="174">
        <v>30</v>
      </c>
      <c r="I83" s="174">
        <v>15</v>
      </c>
      <c r="J83" s="14"/>
      <c r="K83" s="397">
        <f t="shared" si="33"/>
        <v>40</v>
      </c>
      <c r="L83" s="25">
        <v>20</v>
      </c>
      <c r="M83" s="25">
        <v>10</v>
      </c>
      <c r="N83" s="25">
        <v>10</v>
      </c>
      <c r="O83" s="397">
        <f t="shared" si="34"/>
        <v>0</v>
      </c>
      <c r="P83" s="226"/>
      <c r="Q83" s="226"/>
      <c r="R83" s="397">
        <f t="shared" si="35"/>
        <v>20</v>
      </c>
      <c r="S83" s="226">
        <v>10</v>
      </c>
      <c r="T83" s="226">
        <v>10</v>
      </c>
      <c r="U83" s="226"/>
      <c r="V83" s="397">
        <f t="shared" si="36"/>
        <v>0</v>
      </c>
      <c r="W83" s="226"/>
      <c r="X83" s="226"/>
      <c r="Y83" s="397"/>
      <c r="Z83" s="397"/>
    </row>
    <row r="84" spans="1:26" s="411" customFormat="1" ht="37.5">
      <c r="A84" s="421">
        <v>11</v>
      </c>
      <c r="B84" s="425" t="s">
        <v>62</v>
      </c>
      <c r="C84" s="419" t="s">
        <v>63</v>
      </c>
      <c r="D84" s="419" t="s">
        <v>126</v>
      </c>
      <c r="E84" s="419">
        <f t="shared" si="31"/>
        <v>894</v>
      </c>
      <c r="F84" s="420"/>
      <c r="G84" s="421">
        <f>G85+G86++G87+G88+G89+G90</f>
        <v>0</v>
      </c>
      <c r="H84" s="421">
        <f t="shared" ref="H84:J84" si="38">H85+H86++H87+H88+H89+H90</f>
        <v>453</v>
      </c>
      <c r="I84" s="421">
        <f t="shared" si="38"/>
        <v>441</v>
      </c>
      <c r="J84" s="421">
        <f t="shared" si="38"/>
        <v>0</v>
      </c>
      <c r="K84" s="174">
        <f t="shared" ref="K84:Z84" si="39">K85+K86+K87+K88+K89+K90</f>
        <v>294</v>
      </c>
      <c r="L84" s="174">
        <f t="shared" si="39"/>
        <v>99</v>
      </c>
      <c r="M84" s="174">
        <f t="shared" si="39"/>
        <v>105</v>
      </c>
      <c r="N84" s="174">
        <f t="shared" si="39"/>
        <v>90</v>
      </c>
      <c r="O84" s="174">
        <f t="shared" si="39"/>
        <v>171</v>
      </c>
      <c r="P84" s="174">
        <f t="shared" si="39"/>
        <v>99</v>
      </c>
      <c r="Q84" s="174">
        <f t="shared" si="39"/>
        <v>72</v>
      </c>
      <c r="R84" s="174">
        <f t="shared" si="39"/>
        <v>201</v>
      </c>
      <c r="S84" s="174">
        <f t="shared" si="39"/>
        <v>57</v>
      </c>
      <c r="T84" s="174">
        <f t="shared" si="39"/>
        <v>54</v>
      </c>
      <c r="U84" s="174">
        <f t="shared" si="39"/>
        <v>90</v>
      </c>
      <c r="V84" s="174">
        <f t="shared" si="39"/>
        <v>183</v>
      </c>
      <c r="W84" s="174">
        <f t="shared" si="39"/>
        <v>90</v>
      </c>
      <c r="X84" s="174">
        <f t="shared" si="39"/>
        <v>93</v>
      </c>
      <c r="Y84" s="174">
        <f t="shared" si="39"/>
        <v>45</v>
      </c>
      <c r="Z84" s="174">
        <f t="shared" si="39"/>
        <v>0</v>
      </c>
    </row>
    <row r="85" spans="1:26" ht="47.25" outlineLevel="1">
      <c r="A85" s="174">
        <v>69</v>
      </c>
      <c r="B85" s="181" t="s">
        <v>64</v>
      </c>
      <c r="C85" s="180" t="s">
        <v>3840</v>
      </c>
      <c r="D85" s="180" t="s">
        <v>126</v>
      </c>
      <c r="E85" s="180">
        <f t="shared" si="31"/>
        <v>126</v>
      </c>
      <c r="F85" s="180"/>
      <c r="G85" s="174"/>
      <c r="H85" s="174">
        <v>66</v>
      </c>
      <c r="I85" s="174">
        <v>60</v>
      </c>
      <c r="J85" s="174"/>
      <c r="K85" s="397">
        <f t="shared" si="33"/>
        <v>36</v>
      </c>
      <c r="L85" s="226">
        <v>12</v>
      </c>
      <c r="M85" s="226">
        <v>12</v>
      </c>
      <c r="N85" s="226">
        <v>12</v>
      </c>
      <c r="O85" s="397">
        <f t="shared" si="34"/>
        <v>30</v>
      </c>
      <c r="P85" s="226">
        <v>18</v>
      </c>
      <c r="Q85" s="226">
        <v>12</v>
      </c>
      <c r="R85" s="397">
        <f t="shared" si="35"/>
        <v>18</v>
      </c>
      <c r="S85" s="226"/>
      <c r="T85" s="226"/>
      <c r="U85" s="226">
        <v>18</v>
      </c>
      <c r="V85" s="397">
        <f t="shared" si="36"/>
        <v>33</v>
      </c>
      <c r="W85" s="226">
        <v>15</v>
      </c>
      <c r="X85" s="226">
        <v>18</v>
      </c>
      <c r="Y85" s="397">
        <v>9</v>
      </c>
      <c r="Z85" s="397"/>
    </row>
    <row r="86" spans="1:26" ht="47.25" outlineLevel="1">
      <c r="A86" s="174">
        <v>70</v>
      </c>
      <c r="B86" s="181" t="s">
        <v>64</v>
      </c>
      <c r="C86" s="180" t="s">
        <v>3841</v>
      </c>
      <c r="D86" s="180" t="s">
        <v>126</v>
      </c>
      <c r="E86" s="180">
        <f t="shared" si="31"/>
        <v>156</v>
      </c>
      <c r="F86" s="180"/>
      <c r="G86" s="174"/>
      <c r="H86" s="174">
        <v>78</v>
      </c>
      <c r="I86" s="174">
        <v>78</v>
      </c>
      <c r="J86" s="174"/>
      <c r="K86" s="397">
        <f t="shared" si="33"/>
        <v>69</v>
      </c>
      <c r="L86" s="226">
        <v>24</v>
      </c>
      <c r="M86" s="226">
        <v>24</v>
      </c>
      <c r="N86" s="226">
        <v>21</v>
      </c>
      <c r="O86" s="397">
        <f t="shared" si="34"/>
        <v>30</v>
      </c>
      <c r="P86" s="226">
        <v>12</v>
      </c>
      <c r="Q86" s="226">
        <v>18</v>
      </c>
      <c r="R86" s="397">
        <f t="shared" si="35"/>
        <v>15</v>
      </c>
      <c r="S86" s="226"/>
      <c r="T86" s="226"/>
      <c r="U86" s="226">
        <v>15</v>
      </c>
      <c r="V86" s="397">
        <f t="shared" si="36"/>
        <v>33</v>
      </c>
      <c r="W86" s="226">
        <v>15</v>
      </c>
      <c r="X86" s="226">
        <v>18</v>
      </c>
      <c r="Y86" s="397">
        <v>9</v>
      </c>
      <c r="Z86" s="397"/>
    </row>
    <row r="87" spans="1:26" ht="47.25" outlineLevel="1">
      <c r="A87" s="174">
        <v>71</v>
      </c>
      <c r="B87" s="181" t="s">
        <v>64</v>
      </c>
      <c r="C87" s="180" t="s">
        <v>3842</v>
      </c>
      <c r="D87" s="180" t="s">
        <v>126</v>
      </c>
      <c r="E87" s="180">
        <f t="shared" si="31"/>
        <v>177</v>
      </c>
      <c r="F87" s="180"/>
      <c r="G87" s="174"/>
      <c r="H87" s="174">
        <v>90</v>
      </c>
      <c r="I87" s="174">
        <v>87</v>
      </c>
      <c r="J87" s="174"/>
      <c r="K87" s="397">
        <f t="shared" si="33"/>
        <v>69</v>
      </c>
      <c r="L87" s="226">
        <v>21</v>
      </c>
      <c r="M87" s="226">
        <v>24</v>
      </c>
      <c r="N87" s="226">
        <v>24</v>
      </c>
      <c r="O87" s="397">
        <f t="shared" si="34"/>
        <v>27</v>
      </c>
      <c r="P87" s="226">
        <v>15</v>
      </c>
      <c r="Q87" s="226">
        <v>12</v>
      </c>
      <c r="R87" s="397">
        <f t="shared" si="35"/>
        <v>36</v>
      </c>
      <c r="S87" s="226">
        <v>12</v>
      </c>
      <c r="T87" s="226">
        <v>12</v>
      </c>
      <c r="U87" s="226">
        <v>12</v>
      </c>
      <c r="V87" s="397">
        <f t="shared" si="36"/>
        <v>27</v>
      </c>
      <c r="W87" s="226">
        <v>12</v>
      </c>
      <c r="X87" s="226">
        <v>15</v>
      </c>
      <c r="Y87" s="397">
        <v>18</v>
      </c>
      <c r="Z87" s="397"/>
    </row>
    <row r="88" spans="1:26" ht="63" outlineLevel="1">
      <c r="A88" s="174">
        <v>72</v>
      </c>
      <c r="B88" s="181" t="s">
        <v>64</v>
      </c>
      <c r="C88" s="180" t="s">
        <v>3843</v>
      </c>
      <c r="D88" s="180" t="s">
        <v>126</v>
      </c>
      <c r="E88" s="180">
        <f t="shared" si="31"/>
        <v>147</v>
      </c>
      <c r="F88" s="180"/>
      <c r="G88" s="174"/>
      <c r="H88" s="174">
        <v>72</v>
      </c>
      <c r="I88" s="174">
        <v>75</v>
      </c>
      <c r="J88" s="174"/>
      <c r="K88" s="397">
        <f t="shared" si="33"/>
        <v>63</v>
      </c>
      <c r="L88" s="226">
        <v>24</v>
      </c>
      <c r="M88" s="226">
        <v>21</v>
      </c>
      <c r="N88" s="226">
        <v>18</v>
      </c>
      <c r="O88" s="397">
        <f t="shared" si="34"/>
        <v>30</v>
      </c>
      <c r="P88" s="226">
        <v>18</v>
      </c>
      <c r="Q88" s="226">
        <v>12</v>
      </c>
      <c r="R88" s="397">
        <f t="shared" si="35"/>
        <v>33</v>
      </c>
      <c r="S88" s="226">
        <v>9</v>
      </c>
      <c r="T88" s="226">
        <v>15</v>
      </c>
      <c r="U88" s="226">
        <v>9</v>
      </c>
      <c r="V88" s="397">
        <f t="shared" si="36"/>
        <v>21</v>
      </c>
      <c r="W88" s="226">
        <v>12</v>
      </c>
      <c r="X88" s="226">
        <v>9</v>
      </c>
      <c r="Y88" s="397"/>
      <c r="Z88" s="397"/>
    </row>
    <row r="89" spans="1:26" ht="78.75" outlineLevel="1">
      <c r="A89" s="174">
        <v>73</v>
      </c>
      <c r="B89" s="181" t="s">
        <v>65</v>
      </c>
      <c r="C89" s="180" t="s">
        <v>3844</v>
      </c>
      <c r="D89" s="180" t="s">
        <v>126</v>
      </c>
      <c r="E89" s="180">
        <f t="shared" si="31"/>
        <v>132</v>
      </c>
      <c r="F89" s="180"/>
      <c r="G89" s="174"/>
      <c r="H89" s="174">
        <v>75</v>
      </c>
      <c r="I89" s="174">
        <v>57</v>
      </c>
      <c r="J89" s="174"/>
      <c r="K89" s="397">
        <f t="shared" si="33"/>
        <v>27</v>
      </c>
      <c r="L89" s="226">
        <v>9</v>
      </c>
      <c r="M89" s="226">
        <v>12</v>
      </c>
      <c r="N89" s="226">
        <v>6</v>
      </c>
      <c r="O89" s="397">
        <f t="shared" si="34"/>
        <v>24</v>
      </c>
      <c r="P89" s="226">
        <v>18</v>
      </c>
      <c r="Q89" s="226">
        <v>6</v>
      </c>
      <c r="R89" s="397">
        <f t="shared" si="35"/>
        <v>48</v>
      </c>
      <c r="S89" s="226">
        <v>18</v>
      </c>
      <c r="T89" s="226">
        <v>12</v>
      </c>
      <c r="U89" s="226">
        <v>18</v>
      </c>
      <c r="V89" s="397">
        <f t="shared" si="36"/>
        <v>33</v>
      </c>
      <c r="W89" s="226">
        <v>18</v>
      </c>
      <c r="X89" s="226">
        <v>15</v>
      </c>
      <c r="Y89" s="397"/>
      <c r="Z89" s="397"/>
    </row>
    <row r="90" spans="1:26" ht="78.75" outlineLevel="1">
      <c r="A90" s="174">
        <v>74</v>
      </c>
      <c r="B90" s="181" t="s">
        <v>65</v>
      </c>
      <c r="C90" s="180" t="s">
        <v>3845</v>
      </c>
      <c r="D90" s="180" t="s">
        <v>126</v>
      </c>
      <c r="E90" s="180">
        <f t="shared" si="31"/>
        <v>156</v>
      </c>
      <c r="F90" s="180"/>
      <c r="G90" s="174"/>
      <c r="H90" s="174">
        <v>72</v>
      </c>
      <c r="I90" s="174">
        <v>84</v>
      </c>
      <c r="J90" s="174"/>
      <c r="K90" s="397">
        <f t="shared" si="33"/>
        <v>30</v>
      </c>
      <c r="L90" s="226">
        <v>9</v>
      </c>
      <c r="M90" s="226">
        <v>12</v>
      </c>
      <c r="N90" s="226">
        <v>9</v>
      </c>
      <c r="O90" s="397">
        <f t="shared" si="34"/>
        <v>30</v>
      </c>
      <c r="P90" s="226">
        <v>18</v>
      </c>
      <c r="Q90" s="226">
        <v>12</v>
      </c>
      <c r="R90" s="397">
        <f t="shared" si="35"/>
        <v>51</v>
      </c>
      <c r="S90" s="226">
        <v>18</v>
      </c>
      <c r="T90" s="226">
        <v>15</v>
      </c>
      <c r="U90" s="226">
        <v>18</v>
      </c>
      <c r="V90" s="397">
        <f t="shared" si="36"/>
        <v>36</v>
      </c>
      <c r="W90" s="226">
        <v>18</v>
      </c>
      <c r="X90" s="226">
        <v>18</v>
      </c>
      <c r="Y90" s="397">
        <v>9</v>
      </c>
      <c r="Z90" s="397"/>
    </row>
    <row r="91" spans="1:26" s="8" customFormat="1" ht="112.5">
      <c r="A91" s="421">
        <v>12</v>
      </c>
      <c r="B91" s="425" t="s">
        <v>66</v>
      </c>
      <c r="C91" s="419" t="s">
        <v>67</v>
      </c>
      <c r="D91" s="419" t="s">
        <v>68</v>
      </c>
      <c r="E91" s="419">
        <f t="shared" si="31"/>
        <v>6350</v>
      </c>
      <c r="F91" s="420"/>
      <c r="G91" s="421">
        <f>G92+G93+G94+G95+G96+G97+G98+G99+G100</f>
        <v>1750</v>
      </c>
      <c r="H91" s="421">
        <f t="shared" ref="H91:Z91" si="40">H92+H93+H94+H95+H96+H97+H98+H99+H100</f>
        <v>2750</v>
      </c>
      <c r="I91" s="421">
        <f t="shared" si="40"/>
        <v>1850</v>
      </c>
      <c r="J91" s="421">
        <f t="shared" si="40"/>
        <v>0</v>
      </c>
      <c r="K91" s="396">
        <f t="shared" si="40"/>
        <v>1100</v>
      </c>
      <c r="L91" s="396">
        <f t="shared" si="40"/>
        <v>800</v>
      </c>
      <c r="M91" s="396">
        <f t="shared" si="40"/>
        <v>100</v>
      </c>
      <c r="N91" s="396">
        <f t="shared" si="40"/>
        <v>200</v>
      </c>
      <c r="O91" s="396">
        <f t="shared" si="40"/>
        <v>950</v>
      </c>
      <c r="P91" s="396">
        <f t="shared" si="40"/>
        <v>800</v>
      </c>
      <c r="Q91" s="396">
        <f t="shared" si="40"/>
        <v>150</v>
      </c>
      <c r="R91" s="396">
        <f t="shared" si="40"/>
        <v>2750</v>
      </c>
      <c r="S91" s="396">
        <f t="shared" si="40"/>
        <v>300</v>
      </c>
      <c r="T91" s="396">
        <f t="shared" si="40"/>
        <v>650</v>
      </c>
      <c r="U91" s="396">
        <f t="shared" si="40"/>
        <v>1800</v>
      </c>
      <c r="V91" s="396">
        <f t="shared" si="40"/>
        <v>1450</v>
      </c>
      <c r="W91" s="396">
        <f t="shared" si="40"/>
        <v>1300</v>
      </c>
      <c r="X91" s="396">
        <f t="shared" si="40"/>
        <v>150</v>
      </c>
      <c r="Y91" s="396">
        <f t="shared" si="40"/>
        <v>100</v>
      </c>
      <c r="Z91" s="396">
        <f t="shared" si="40"/>
        <v>0</v>
      </c>
    </row>
    <row r="92" spans="1:26" ht="78.75" outlineLevel="1">
      <c r="A92" s="174">
        <v>75</v>
      </c>
      <c r="B92" s="181" t="s">
        <v>187</v>
      </c>
      <c r="C92" s="180" t="s">
        <v>3846</v>
      </c>
      <c r="D92" s="180" t="s">
        <v>68</v>
      </c>
      <c r="E92" s="120">
        <f t="shared" si="31"/>
        <v>250</v>
      </c>
      <c r="F92" s="120" t="s">
        <v>264</v>
      </c>
      <c r="G92" s="174">
        <v>100</v>
      </c>
      <c r="H92" s="174">
        <v>150</v>
      </c>
      <c r="I92" s="174"/>
      <c r="J92" s="174"/>
      <c r="K92" s="397">
        <f t="shared" si="33"/>
        <v>0</v>
      </c>
      <c r="L92" s="226"/>
      <c r="M92" s="226"/>
      <c r="N92" s="226"/>
      <c r="O92" s="397">
        <f t="shared" si="34"/>
        <v>100</v>
      </c>
      <c r="P92" s="226">
        <v>100</v>
      </c>
      <c r="Q92" s="226"/>
      <c r="R92" s="397">
        <f t="shared" si="35"/>
        <v>0</v>
      </c>
      <c r="S92" s="226"/>
      <c r="T92" s="226"/>
      <c r="U92" s="226"/>
      <c r="V92" s="397">
        <f t="shared" si="36"/>
        <v>150</v>
      </c>
      <c r="W92" s="226">
        <v>150</v>
      </c>
      <c r="X92" s="226"/>
      <c r="Y92" s="397"/>
      <c r="Z92" s="397"/>
    </row>
    <row r="93" spans="1:26" ht="173.25" outlineLevel="1">
      <c r="A93" s="174">
        <v>76</v>
      </c>
      <c r="B93" s="181" t="s">
        <v>188</v>
      </c>
      <c r="C93" s="180" t="s">
        <v>3847</v>
      </c>
      <c r="D93" s="180" t="s">
        <v>68</v>
      </c>
      <c r="E93" s="120">
        <f t="shared" si="31"/>
        <v>1000</v>
      </c>
      <c r="F93" s="120" t="s">
        <v>261</v>
      </c>
      <c r="G93" s="174">
        <v>300</v>
      </c>
      <c r="H93" s="174">
        <v>400</v>
      </c>
      <c r="I93" s="174">
        <v>300</v>
      </c>
      <c r="J93" s="174"/>
      <c r="K93" s="397">
        <f t="shared" si="33"/>
        <v>200</v>
      </c>
      <c r="L93" s="226">
        <v>200</v>
      </c>
      <c r="M93" s="226"/>
      <c r="N93" s="226"/>
      <c r="O93" s="397">
        <f t="shared" si="34"/>
        <v>200</v>
      </c>
      <c r="P93" s="226">
        <v>200</v>
      </c>
      <c r="Q93" s="226"/>
      <c r="R93" s="397">
        <f t="shared" si="35"/>
        <v>300</v>
      </c>
      <c r="S93" s="226"/>
      <c r="T93" s="226"/>
      <c r="U93" s="226">
        <v>300</v>
      </c>
      <c r="V93" s="397">
        <f t="shared" si="36"/>
        <v>300</v>
      </c>
      <c r="W93" s="226">
        <v>200</v>
      </c>
      <c r="X93" s="226">
        <v>100</v>
      </c>
      <c r="Y93" s="397"/>
      <c r="Z93" s="397"/>
    </row>
    <row r="94" spans="1:26" ht="126" outlineLevel="1">
      <c r="A94" s="174">
        <v>77</v>
      </c>
      <c r="B94" s="181" t="s">
        <v>69</v>
      </c>
      <c r="C94" s="180" t="s">
        <v>3848</v>
      </c>
      <c r="D94" s="180" t="s">
        <v>68</v>
      </c>
      <c r="E94" s="120">
        <f t="shared" si="31"/>
        <v>1500</v>
      </c>
      <c r="F94" s="120" t="s">
        <v>207</v>
      </c>
      <c r="G94" s="174">
        <v>400</v>
      </c>
      <c r="H94" s="174">
        <v>600</v>
      </c>
      <c r="I94" s="174">
        <v>500</v>
      </c>
      <c r="J94" s="174"/>
      <c r="K94" s="397">
        <f t="shared" si="33"/>
        <v>300</v>
      </c>
      <c r="L94" s="226">
        <v>300</v>
      </c>
      <c r="M94" s="226"/>
      <c r="N94" s="226"/>
      <c r="O94" s="397">
        <f t="shared" si="34"/>
        <v>300</v>
      </c>
      <c r="P94" s="226">
        <v>300</v>
      </c>
      <c r="Q94" s="226"/>
      <c r="R94" s="397">
        <f t="shared" si="35"/>
        <v>300</v>
      </c>
      <c r="S94" s="226"/>
      <c r="T94" s="226"/>
      <c r="U94" s="226">
        <v>300</v>
      </c>
      <c r="V94" s="397">
        <f t="shared" si="36"/>
        <v>600</v>
      </c>
      <c r="W94" s="226">
        <v>600</v>
      </c>
      <c r="X94" s="226"/>
      <c r="Y94" s="397"/>
      <c r="Z94" s="397"/>
    </row>
    <row r="95" spans="1:26" ht="110.25" outlineLevel="1">
      <c r="A95" s="174">
        <v>78</v>
      </c>
      <c r="B95" s="181" t="s">
        <v>189</v>
      </c>
      <c r="C95" s="180" t="s">
        <v>3849</v>
      </c>
      <c r="D95" s="180" t="s">
        <v>68</v>
      </c>
      <c r="E95" s="120">
        <f t="shared" si="31"/>
        <v>700</v>
      </c>
      <c r="F95" s="120" t="s">
        <v>263</v>
      </c>
      <c r="G95" s="174">
        <v>100</v>
      </c>
      <c r="H95" s="174">
        <v>400</v>
      </c>
      <c r="I95" s="174">
        <v>200</v>
      </c>
      <c r="J95" s="174"/>
      <c r="K95" s="397">
        <f t="shared" si="33"/>
        <v>400</v>
      </c>
      <c r="L95" s="226">
        <v>200</v>
      </c>
      <c r="M95" s="226"/>
      <c r="N95" s="226">
        <v>200</v>
      </c>
      <c r="O95" s="397">
        <f t="shared" si="34"/>
        <v>200</v>
      </c>
      <c r="P95" s="226">
        <v>100</v>
      </c>
      <c r="Q95" s="226">
        <v>100</v>
      </c>
      <c r="R95" s="397">
        <f t="shared" si="35"/>
        <v>100</v>
      </c>
      <c r="S95" s="226"/>
      <c r="T95" s="226">
        <v>100</v>
      </c>
      <c r="U95" s="226"/>
      <c r="V95" s="397">
        <f t="shared" si="36"/>
        <v>0</v>
      </c>
      <c r="W95" s="226"/>
      <c r="X95" s="226"/>
      <c r="Y95" s="397"/>
      <c r="Z95" s="397"/>
    </row>
    <row r="96" spans="1:26" ht="126" outlineLevel="1">
      <c r="A96" s="174">
        <v>79</v>
      </c>
      <c r="B96" s="181" t="s">
        <v>70</v>
      </c>
      <c r="C96" s="180" t="s">
        <v>3850</v>
      </c>
      <c r="D96" s="180" t="s">
        <v>68</v>
      </c>
      <c r="E96" s="120">
        <f t="shared" si="31"/>
        <v>1000</v>
      </c>
      <c r="F96" s="186" t="s">
        <v>262</v>
      </c>
      <c r="G96" s="174">
        <v>300</v>
      </c>
      <c r="H96" s="174">
        <v>400</v>
      </c>
      <c r="I96" s="174">
        <v>300</v>
      </c>
      <c r="J96" s="174"/>
      <c r="K96" s="397">
        <f t="shared" si="33"/>
        <v>0</v>
      </c>
      <c r="L96" s="226">
        <v>0</v>
      </c>
      <c r="M96" s="226">
        <v>0</v>
      </c>
      <c r="N96" s="226">
        <v>0</v>
      </c>
      <c r="O96" s="397">
        <f t="shared" si="34"/>
        <v>0</v>
      </c>
      <c r="P96" s="226"/>
      <c r="Q96" s="226"/>
      <c r="R96" s="397">
        <f t="shared" si="35"/>
        <v>700</v>
      </c>
      <c r="S96" s="226">
        <v>300</v>
      </c>
      <c r="T96" s="226">
        <v>400</v>
      </c>
      <c r="U96" s="226"/>
      <c r="V96" s="397">
        <f t="shared" si="36"/>
        <v>250</v>
      </c>
      <c r="W96" s="226">
        <v>200</v>
      </c>
      <c r="X96" s="226">
        <v>50</v>
      </c>
      <c r="Y96" s="397">
        <v>50</v>
      </c>
      <c r="Z96" s="397"/>
    </row>
    <row r="97" spans="1:26" ht="78.75" outlineLevel="1">
      <c r="A97" s="174">
        <v>80</v>
      </c>
      <c r="B97" s="181" t="s">
        <v>190</v>
      </c>
      <c r="C97" s="180" t="s">
        <v>3851</v>
      </c>
      <c r="D97" s="180" t="s">
        <v>68</v>
      </c>
      <c r="E97" s="120">
        <f t="shared" si="31"/>
        <v>400</v>
      </c>
      <c r="F97" s="186" t="s">
        <v>254</v>
      </c>
      <c r="G97" s="174">
        <v>100</v>
      </c>
      <c r="H97" s="174">
        <v>200</v>
      </c>
      <c r="I97" s="174">
        <v>100</v>
      </c>
      <c r="J97" s="174"/>
      <c r="K97" s="397">
        <f t="shared" si="33"/>
        <v>200</v>
      </c>
      <c r="L97" s="226">
        <v>100</v>
      </c>
      <c r="M97" s="226">
        <v>100</v>
      </c>
      <c r="N97" s="226"/>
      <c r="O97" s="397">
        <f t="shared" si="34"/>
        <v>0</v>
      </c>
      <c r="P97" s="226"/>
      <c r="Q97" s="226"/>
      <c r="R97" s="397">
        <f t="shared" si="35"/>
        <v>200</v>
      </c>
      <c r="S97" s="226"/>
      <c r="T97" s="226"/>
      <c r="U97" s="226">
        <v>200</v>
      </c>
      <c r="V97" s="397">
        <f t="shared" si="36"/>
        <v>0</v>
      </c>
      <c r="W97" s="226"/>
      <c r="X97" s="226"/>
      <c r="Y97" s="397"/>
      <c r="Z97" s="397"/>
    </row>
    <row r="98" spans="1:26" ht="126" outlineLevel="1">
      <c r="A98" s="174">
        <v>81</v>
      </c>
      <c r="B98" s="181" t="s">
        <v>191</v>
      </c>
      <c r="C98" s="180" t="s">
        <v>3852</v>
      </c>
      <c r="D98" s="180" t="s">
        <v>68</v>
      </c>
      <c r="E98" s="120">
        <f t="shared" si="31"/>
        <v>500</v>
      </c>
      <c r="F98" s="186" t="s">
        <v>255</v>
      </c>
      <c r="G98" s="174">
        <v>150</v>
      </c>
      <c r="H98" s="174">
        <v>200</v>
      </c>
      <c r="I98" s="174">
        <v>150</v>
      </c>
      <c r="J98" s="174"/>
      <c r="K98" s="397">
        <f t="shared" si="33"/>
        <v>0</v>
      </c>
      <c r="L98" s="226">
        <v>0</v>
      </c>
      <c r="M98" s="226">
        <v>0</v>
      </c>
      <c r="N98" s="226">
        <v>0</v>
      </c>
      <c r="O98" s="397">
        <f t="shared" si="34"/>
        <v>150</v>
      </c>
      <c r="P98" s="226">
        <v>100</v>
      </c>
      <c r="Q98" s="226">
        <v>50</v>
      </c>
      <c r="R98" s="397">
        <f t="shared" si="35"/>
        <v>150</v>
      </c>
      <c r="S98" s="226"/>
      <c r="T98" s="226">
        <v>150</v>
      </c>
      <c r="U98" s="226"/>
      <c r="V98" s="397">
        <f t="shared" si="36"/>
        <v>150</v>
      </c>
      <c r="W98" s="226">
        <v>150</v>
      </c>
      <c r="X98" s="226"/>
      <c r="Y98" s="397">
        <v>50</v>
      </c>
      <c r="Z98" s="397"/>
    </row>
    <row r="99" spans="1:26" ht="63" outlineLevel="1">
      <c r="A99" s="174">
        <v>82</v>
      </c>
      <c r="B99" s="181" t="s">
        <v>71</v>
      </c>
      <c r="C99" s="180" t="s">
        <v>3853</v>
      </c>
      <c r="D99" s="180" t="s">
        <v>68</v>
      </c>
      <c r="E99" s="120">
        <f t="shared" si="31"/>
        <v>1000</v>
      </c>
      <c r="F99" s="186" t="s">
        <v>253</v>
      </c>
      <c r="G99" s="174">
        <v>300</v>
      </c>
      <c r="H99" s="174">
        <v>400</v>
      </c>
      <c r="I99" s="174">
        <v>300</v>
      </c>
      <c r="J99" s="174"/>
      <c r="K99" s="397">
        <f t="shared" si="33"/>
        <v>0</v>
      </c>
      <c r="L99" s="226">
        <v>0</v>
      </c>
      <c r="M99" s="226">
        <v>0</v>
      </c>
      <c r="N99" s="226">
        <v>0</v>
      </c>
      <c r="O99" s="397">
        <f t="shared" si="34"/>
        <v>0</v>
      </c>
      <c r="P99" s="226"/>
      <c r="Q99" s="226"/>
      <c r="R99" s="397">
        <f t="shared" si="35"/>
        <v>1000</v>
      </c>
      <c r="S99" s="226"/>
      <c r="T99" s="226"/>
      <c r="U99" s="226">
        <v>1000</v>
      </c>
      <c r="V99" s="397">
        <f t="shared" si="36"/>
        <v>0</v>
      </c>
      <c r="W99" s="226"/>
      <c r="X99" s="226"/>
      <c r="Y99" s="397"/>
      <c r="Z99" s="397"/>
    </row>
    <row r="100" spans="1:26" ht="78.75" outlineLevel="1">
      <c r="A100" s="174">
        <v>97</v>
      </c>
      <c r="B100" s="181" t="s">
        <v>72</v>
      </c>
      <c r="C100" s="180" t="s">
        <v>73</v>
      </c>
      <c r="D100" s="180" t="s">
        <v>68</v>
      </c>
      <c r="E100" s="180">
        <f>K100+O100+R100+V100+Y100+Z100</f>
        <v>0</v>
      </c>
      <c r="F100" s="179"/>
      <c r="G100" s="174">
        <v>0</v>
      </c>
      <c r="H100" s="174">
        <v>0</v>
      </c>
      <c r="I100" s="174">
        <v>0</v>
      </c>
      <c r="J100" s="174">
        <v>0</v>
      </c>
      <c r="K100" s="397">
        <f t="shared" si="33"/>
        <v>0</v>
      </c>
      <c r="L100" s="226">
        <v>0</v>
      </c>
      <c r="M100" s="226">
        <v>0</v>
      </c>
      <c r="N100" s="226">
        <v>0</v>
      </c>
      <c r="O100" s="397">
        <f t="shared" si="34"/>
        <v>0</v>
      </c>
      <c r="P100" s="226"/>
      <c r="Q100" s="226"/>
      <c r="R100" s="397">
        <f t="shared" si="35"/>
        <v>0</v>
      </c>
      <c r="S100" s="226"/>
      <c r="T100" s="226"/>
      <c r="U100" s="226"/>
      <c r="V100" s="397">
        <f t="shared" si="36"/>
        <v>0</v>
      </c>
      <c r="W100" s="226"/>
      <c r="X100" s="226"/>
      <c r="Y100" s="397"/>
      <c r="Z100" s="397"/>
    </row>
    <row r="101" spans="1:26" s="8" customFormat="1" ht="31.5">
      <c r="A101" s="396">
        <v>13</v>
      </c>
      <c r="B101" s="398" t="s">
        <v>74</v>
      </c>
      <c r="C101" s="1" t="s">
        <v>75</v>
      </c>
      <c r="D101" s="1" t="s">
        <v>68</v>
      </c>
      <c r="E101" s="1">
        <f>K101+O101+R101+V101++Y101</f>
        <v>7450</v>
      </c>
      <c r="F101" s="396">
        <f t="shared" ref="F101" si="41">G102+G103+G104+G105+G106</f>
        <v>2150</v>
      </c>
      <c r="G101" s="396">
        <f>G102+G103+G104+G105+G106</f>
        <v>2150</v>
      </c>
      <c r="H101" s="396">
        <f t="shared" ref="H101:J101" si="42">H102+H103+H104+H105+H106</f>
        <v>2800</v>
      </c>
      <c r="I101" s="396">
        <f t="shared" si="42"/>
        <v>2500</v>
      </c>
      <c r="J101" s="396">
        <f t="shared" si="42"/>
        <v>0</v>
      </c>
      <c r="K101" s="396">
        <f>K102+K103+K104+K105++K106</f>
        <v>2750</v>
      </c>
      <c r="L101" s="396">
        <f t="shared" ref="L101:Z101" si="43">L102+L103+L104+L105++L106</f>
        <v>1000</v>
      </c>
      <c r="M101" s="396">
        <f t="shared" si="43"/>
        <v>750</v>
      </c>
      <c r="N101" s="396">
        <f t="shared" si="43"/>
        <v>1000</v>
      </c>
      <c r="O101" s="396">
        <f t="shared" si="43"/>
        <v>800</v>
      </c>
      <c r="P101" s="396">
        <f t="shared" si="43"/>
        <v>800</v>
      </c>
      <c r="Q101" s="396">
        <f t="shared" si="43"/>
        <v>0</v>
      </c>
      <c r="R101" s="396">
        <f t="shared" si="43"/>
        <v>1700</v>
      </c>
      <c r="S101" s="396">
        <f t="shared" si="43"/>
        <v>400</v>
      </c>
      <c r="T101" s="396">
        <f t="shared" si="43"/>
        <v>750</v>
      </c>
      <c r="U101" s="396">
        <f t="shared" si="43"/>
        <v>550</v>
      </c>
      <c r="V101" s="396">
        <f t="shared" si="43"/>
        <v>1950</v>
      </c>
      <c r="W101" s="396">
        <f t="shared" si="43"/>
        <v>1250</v>
      </c>
      <c r="X101" s="396">
        <f t="shared" si="43"/>
        <v>700</v>
      </c>
      <c r="Y101" s="396">
        <f t="shared" si="43"/>
        <v>250</v>
      </c>
      <c r="Z101" s="396">
        <f t="shared" si="43"/>
        <v>0</v>
      </c>
    </row>
    <row r="102" spans="1:26" ht="94.5" outlineLevel="1">
      <c r="A102" s="174">
        <v>83</v>
      </c>
      <c r="B102" s="181" t="s">
        <v>76</v>
      </c>
      <c r="C102" s="201" t="s">
        <v>77</v>
      </c>
      <c r="D102" s="201" t="s">
        <v>68</v>
      </c>
      <c r="E102" s="180">
        <f t="shared" ref="E102:E133" si="44">K102+O102+R102+V102+Y102+Z102</f>
        <v>1550</v>
      </c>
      <c r="F102" s="135" t="s">
        <v>202</v>
      </c>
      <c r="G102" s="174">
        <v>450</v>
      </c>
      <c r="H102" s="174">
        <v>600</v>
      </c>
      <c r="I102" s="174">
        <v>500</v>
      </c>
      <c r="J102" s="174"/>
      <c r="K102" s="397">
        <f>L102+M102+N102</f>
        <v>500</v>
      </c>
      <c r="L102" s="226">
        <v>250</v>
      </c>
      <c r="M102" s="226">
        <v>250</v>
      </c>
      <c r="N102" s="226"/>
      <c r="O102" s="397">
        <f t="shared" si="34"/>
        <v>200</v>
      </c>
      <c r="P102" s="226">
        <v>200</v>
      </c>
      <c r="Q102" s="226"/>
      <c r="R102" s="397">
        <f t="shared" si="35"/>
        <v>200</v>
      </c>
      <c r="S102" s="226"/>
      <c r="T102" s="226"/>
      <c r="U102" s="226">
        <v>200</v>
      </c>
      <c r="V102" s="397">
        <f t="shared" si="36"/>
        <v>400</v>
      </c>
      <c r="W102" s="226">
        <v>300</v>
      </c>
      <c r="X102" s="226">
        <v>100</v>
      </c>
      <c r="Y102" s="397">
        <v>250</v>
      </c>
      <c r="Z102" s="397"/>
    </row>
    <row r="103" spans="1:26" ht="63" outlineLevel="1">
      <c r="A103" s="174">
        <v>84</v>
      </c>
      <c r="B103" s="181" t="s">
        <v>78</v>
      </c>
      <c r="C103" s="201" t="s">
        <v>79</v>
      </c>
      <c r="D103" s="201" t="s">
        <v>68</v>
      </c>
      <c r="E103" s="180">
        <f t="shared" si="44"/>
        <v>1200</v>
      </c>
      <c r="F103" s="136"/>
      <c r="G103" s="174">
        <v>400</v>
      </c>
      <c r="H103" s="174">
        <v>400</v>
      </c>
      <c r="I103" s="174">
        <v>400</v>
      </c>
      <c r="J103" s="174"/>
      <c r="K103" s="397">
        <f t="shared" si="33"/>
        <v>500</v>
      </c>
      <c r="L103" s="226">
        <v>250</v>
      </c>
      <c r="M103" s="226"/>
      <c r="N103" s="226">
        <v>250</v>
      </c>
      <c r="O103" s="397">
        <f t="shared" si="34"/>
        <v>100</v>
      </c>
      <c r="P103" s="226">
        <v>100</v>
      </c>
      <c r="Q103" s="226"/>
      <c r="R103" s="397">
        <f t="shared" si="35"/>
        <v>100</v>
      </c>
      <c r="S103" s="226"/>
      <c r="T103" s="226"/>
      <c r="U103" s="226">
        <v>100</v>
      </c>
      <c r="V103" s="397">
        <f t="shared" si="36"/>
        <v>500</v>
      </c>
      <c r="W103" s="226">
        <v>250</v>
      </c>
      <c r="X103" s="226">
        <v>250</v>
      </c>
      <c r="Y103" s="397"/>
      <c r="Z103" s="397"/>
    </row>
    <row r="104" spans="1:26" ht="94.5" outlineLevel="1">
      <c r="A104" s="174">
        <v>85</v>
      </c>
      <c r="B104" s="181" t="s">
        <v>80</v>
      </c>
      <c r="C104" s="201" t="s">
        <v>81</v>
      </c>
      <c r="D104" s="201" t="s">
        <v>68</v>
      </c>
      <c r="E104" s="180">
        <f t="shared" si="44"/>
        <v>1750</v>
      </c>
      <c r="F104" s="180" t="s">
        <v>82</v>
      </c>
      <c r="G104" s="174">
        <v>450</v>
      </c>
      <c r="H104" s="174">
        <v>700</v>
      </c>
      <c r="I104" s="174">
        <v>600</v>
      </c>
      <c r="J104" s="174"/>
      <c r="K104" s="397">
        <f t="shared" si="33"/>
        <v>750</v>
      </c>
      <c r="L104" s="226">
        <v>250</v>
      </c>
      <c r="M104" s="226">
        <v>250</v>
      </c>
      <c r="N104" s="226">
        <v>250</v>
      </c>
      <c r="O104" s="397">
        <f t="shared" si="34"/>
        <v>250</v>
      </c>
      <c r="P104" s="226">
        <v>250</v>
      </c>
      <c r="Q104" s="226"/>
      <c r="R104" s="397">
        <f t="shared" si="35"/>
        <v>450</v>
      </c>
      <c r="S104" s="226">
        <v>200</v>
      </c>
      <c r="T104" s="226">
        <v>250</v>
      </c>
      <c r="U104" s="226"/>
      <c r="V104" s="397">
        <f t="shared" si="36"/>
        <v>300</v>
      </c>
      <c r="W104" s="226">
        <v>200</v>
      </c>
      <c r="X104" s="226">
        <v>100</v>
      </c>
      <c r="Y104" s="397"/>
      <c r="Z104" s="397"/>
    </row>
    <row r="105" spans="1:26" ht="47.25" outlineLevel="1">
      <c r="A105" s="174">
        <v>86</v>
      </c>
      <c r="B105" s="181" t="s">
        <v>83</v>
      </c>
      <c r="C105" s="180" t="s">
        <v>84</v>
      </c>
      <c r="D105" s="201" t="s">
        <v>68</v>
      </c>
      <c r="E105" s="180">
        <f t="shared" si="44"/>
        <v>1550</v>
      </c>
      <c r="F105" s="132" t="s">
        <v>192</v>
      </c>
      <c r="G105" s="174">
        <v>450</v>
      </c>
      <c r="H105" s="174">
        <v>600</v>
      </c>
      <c r="I105" s="174">
        <v>500</v>
      </c>
      <c r="J105" s="174"/>
      <c r="K105" s="397">
        <f t="shared" si="33"/>
        <v>500</v>
      </c>
      <c r="L105" s="226"/>
      <c r="M105" s="226">
        <v>250</v>
      </c>
      <c r="N105" s="226">
        <v>250</v>
      </c>
      <c r="O105" s="397">
        <f t="shared" si="34"/>
        <v>150</v>
      </c>
      <c r="P105" s="226">
        <v>150</v>
      </c>
      <c r="Q105" s="226"/>
      <c r="R105" s="397">
        <f t="shared" si="35"/>
        <v>500</v>
      </c>
      <c r="S105" s="226"/>
      <c r="T105" s="226">
        <v>250</v>
      </c>
      <c r="U105" s="226">
        <v>250</v>
      </c>
      <c r="V105" s="397">
        <f t="shared" si="36"/>
        <v>400</v>
      </c>
      <c r="W105" s="226">
        <v>300</v>
      </c>
      <c r="X105" s="226">
        <v>100</v>
      </c>
      <c r="Y105" s="397"/>
      <c r="Z105" s="397"/>
    </row>
    <row r="106" spans="1:26" ht="47.25" outlineLevel="1">
      <c r="A106" s="174">
        <v>87</v>
      </c>
      <c r="B106" s="181" t="s">
        <v>85</v>
      </c>
      <c r="C106" s="180" t="s">
        <v>86</v>
      </c>
      <c r="D106" s="201" t="s">
        <v>68</v>
      </c>
      <c r="E106" s="180">
        <f t="shared" si="44"/>
        <v>1400</v>
      </c>
      <c r="F106" s="133"/>
      <c r="G106" s="174">
        <v>400</v>
      </c>
      <c r="H106" s="174">
        <v>500</v>
      </c>
      <c r="I106" s="174">
        <v>500</v>
      </c>
      <c r="J106" s="174"/>
      <c r="K106" s="397">
        <f t="shared" si="33"/>
        <v>500</v>
      </c>
      <c r="L106" s="226">
        <v>250</v>
      </c>
      <c r="M106" s="226"/>
      <c r="N106" s="226">
        <v>250</v>
      </c>
      <c r="O106" s="397">
        <f t="shared" si="34"/>
        <v>100</v>
      </c>
      <c r="P106" s="226">
        <v>100</v>
      </c>
      <c r="Q106" s="226"/>
      <c r="R106" s="397">
        <f t="shared" si="35"/>
        <v>450</v>
      </c>
      <c r="S106" s="226">
        <v>200</v>
      </c>
      <c r="T106" s="226">
        <v>250</v>
      </c>
      <c r="U106" s="226"/>
      <c r="V106" s="397">
        <f t="shared" si="36"/>
        <v>350</v>
      </c>
      <c r="W106" s="226">
        <v>200</v>
      </c>
      <c r="X106" s="226">
        <v>150</v>
      </c>
      <c r="Y106" s="397"/>
      <c r="Z106" s="397"/>
    </row>
    <row r="107" spans="1:26" s="10" customFormat="1" ht="56.25">
      <c r="A107" s="434">
        <v>14</v>
      </c>
      <c r="B107" s="435" t="s">
        <v>87</v>
      </c>
      <c r="C107" s="436" t="s">
        <v>88</v>
      </c>
      <c r="D107" s="436" t="s">
        <v>89</v>
      </c>
      <c r="E107" s="437">
        <f t="shared" si="44"/>
        <v>10.5</v>
      </c>
      <c r="F107" s="438"/>
      <c r="G107" s="421">
        <f>G108+G109+G110</f>
        <v>2.5</v>
      </c>
      <c r="H107" s="421">
        <f t="shared" ref="H107:Z107" si="45">H108+H109+H110</f>
        <v>4.5</v>
      </c>
      <c r="I107" s="421">
        <f t="shared" si="45"/>
        <v>3.5</v>
      </c>
      <c r="J107" s="421">
        <f t="shared" si="45"/>
        <v>0</v>
      </c>
      <c r="K107" s="406">
        <f t="shared" si="45"/>
        <v>2</v>
      </c>
      <c r="L107" s="406">
        <f t="shared" si="45"/>
        <v>1</v>
      </c>
      <c r="M107" s="406">
        <f t="shared" si="45"/>
        <v>1</v>
      </c>
      <c r="N107" s="406">
        <f t="shared" si="45"/>
        <v>0</v>
      </c>
      <c r="O107" s="406">
        <f t="shared" si="45"/>
        <v>2.5</v>
      </c>
      <c r="P107" s="406">
        <f t="shared" si="45"/>
        <v>1.5</v>
      </c>
      <c r="Q107" s="406">
        <f t="shared" si="45"/>
        <v>1</v>
      </c>
      <c r="R107" s="406">
        <f t="shared" si="45"/>
        <v>1</v>
      </c>
      <c r="S107" s="406">
        <f t="shared" si="45"/>
        <v>0.5</v>
      </c>
      <c r="T107" s="406">
        <f t="shared" si="45"/>
        <v>0</v>
      </c>
      <c r="U107" s="406">
        <f t="shared" si="45"/>
        <v>0.5</v>
      </c>
      <c r="V107" s="406">
        <f t="shared" si="45"/>
        <v>4</v>
      </c>
      <c r="W107" s="406">
        <f t="shared" si="45"/>
        <v>3</v>
      </c>
      <c r="X107" s="406">
        <f t="shared" si="45"/>
        <v>1</v>
      </c>
      <c r="Y107" s="406">
        <f t="shared" si="45"/>
        <v>1</v>
      </c>
      <c r="Z107" s="406">
        <f t="shared" si="45"/>
        <v>0</v>
      </c>
    </row>
    <row r="108" spans="1:26" ht="126" outlineLevel="1">
      <c r="A108" s="174">
        <v>88</v>
      </c>
      <c r="B108" s="181" t="s">
        <v>90</v>
      </c>
      <c r="C108" s="180" t="s">
        <v>3854</v>
      </c>
      <c r="D108" s="180" t="s">
        <v>89</v>
      </c>
      <c r="E108" s="180">
        <f t="shared" si="44"/>
        <v>5</v>
      </c>
      <c r="F108" s="137" t="s">
        <v>269</v>
      </c>
      <c r="G108" s="174">
        <v>1.5</v>
      </c>
      <c r="H108" s="174">
        <v>2</v>
      </c>
      <c r="I108" s="174">
        <v>1.5</v>
      </c>
      <c r="J108" s="174"/>
      <c r="K108" s="397">
        <f t="shared" si="33"/>
        <v>2</v>
      </c>
      <c r="L108" s="226">
        <v>1</v>
      </c>
      <c r="M108" s="226">
        <v>1</v>
      </c>
      <c r="N108" s="226"/>
      <c r="O108" s="397">
        <f t="shared" si="34"/>
        <v>2</v>
      </c>
      <c r="P108" s="226">
        <v>1</v>
      </c>
      <c r="Q108" s="226">
        <v>1</v>
      </c>
      <c r="R108" s="397">
        <f t="shared" si="35"/>
        <v>0</v>
      </c>
      <c r="S108" s="226"/>
      <c r="T108" s="226"/>
      <c r="U108" s="226"/>
      <c r="V108" s="397">
        <f t="shared" si="36"/>
        <v>0</v>
      </c>
      <c r="W108" s="226"/>
      <c r="X108" s="226"/>
      <c r="Y108" s="397">
        <v>1</v>
      </c>
      <c r="Z108" s="397"/>
    </row>
    <row r="109" spans="1:26" ht="110.25" outlineLevel="1">
      <c r="A109" s="174">
        <v>89</v>
      </c>
      <c r="B109" s="181" t="s">
        <v>91</v>
      </c>
      <c r="C109" s="180" t="s">
        <v>3855</v>
      </c>
      <c r="D109" s="180" t="s">
        <v>89</v>
      </c>
      <c r="E109" s="180">
        <f t="shared" si="44"/>
        <v>2.5</v>
      </c>
      <c r="F109" s="138"/>
      <c r="G109" s="174">
        <v>0.5</v>
      </c>
      <c r="H109" s="174">
        <v>1</v>
      </c>
      <c r="I109" s="174">
        <v>1</v>
      </c>
      <c r="J109" s="174"/>
      <c r="K109" s="397">
        <f t="shared" si="33"/>
        <v>0</v>
      </c>
      <c r="L109" s="226">
        <v>0</v>
      </c>
      <c r="M109" s="226">
        <v>0</v>
      </c>
      <c r="N109" s="226">
        <v>0</v>
      </c>
      <c r="O109" s="397">
        <f t="shared" si="34"/>
        <v>0.5</v>
      </c>
      <c r="P109" s="226">
        <v>0.5</v>
      </c>
      <c r="Q109" s="226"/>
      <c r="R109" s="397">
        <f t="shared" si="35"/>
        <v>1</v>
      </c>
      <c r="S109" s="226">
        <v>0.5</v>
      </c>
      <c r="T109" s="226"/>
      <c r="U109" s="226">
        <v>0.5</v>
      </c>
      <c r="V109" s="397">
        <f t="shared" si="36"/>
        <v>1</v>
      </c>
      <c r="W109" s="226">
        <v>1</v>
      </c>
      <c r="X109" s="226"/>
      <c r="Y109" s="397"/>
      <c r="Z109" s="397"/>
    </row>
    <row r="110" spans="1:26" ht="110.25" outlineLevel="1">
      <c r="A110" s="174">
        <v>90</v>
      </c>
      <c r="B110" s="181" t="s">
        <v>92</v>
      </c>
      <c r="C110" s="180" t="s">
        <v>3856</v>
      </c>
      <c r="D110" s="180" t="s">
        <v>89</v>
      </c>
      <c r="E110" s="180">
        <f t="shared" si="44"/>
        <v>3</v>
      </c>
      <c r="F110" s="139"/>
      <c r="G110" s="174">
        <v>0.5</v>
      </c>
      <c r="H110" s="174">
        <v>1.5</v>
      </c>
      <c r="I110" s="174">
        <v>1</v>
      </c>
      <c r="J110" s="174"/>
      <c r="K110" s="397">
        <f t="shared" si="33"/>
        <v>0</v>
      </c>
      <c r="L110" s="226">
        <v>0</v>
      </c>
      <c r="M110" s="226">
        <v>0</v>
      </c>
      <c r="N110" s="226">
        <v>0</v>
      </c>
      <c r="O110" s="397">
        <f t="shared" si="34"/>
        <v>0</v>
      </c>
      <c r="P110" s="226"/>
      <c r="Q110" s="226"/>
      <c r="R110" s="397">
        <f t="shared" si="35"/>
        <v>0</v>
      </c>
      <c r="S110" s="226"/>
      <c r="T110" s="226"/>
      <c r="U110" s="226"/>
      <c r="V110" s="397">
        <f t="shared" si="36"/>
        <v>3</v>
      </c>
      <c r="W110" s="226">
        <v>2</v>
      </c>
      <c r="X110" s="226">
        <v>1</v>
      </c>
      <c r="Y110" s="397"/>
      <c r="Z110" s="397"/>
    </row>
    <row r="111" spans="1:26" ht="56.25">
      <c r="A111" s="434">
        <v>15</v>
      </c>
      <c r="B111" s="439" t="s">
        <v>93</v>
      </c>
      <c r="C111" s="436" t="s">
        <v>94</v>
      </c>
      <c r="D111" s="436" t="s">
        <v>126</v>
      </c>
      <c r="E111" s="419">
        <f t="shared" si="44"/>
        <v>3504</v>
      </c>
      <c r="F111" s="438"/>
      <c r="G111" s="421">
        <f>G112+G113+G114+G115+G116+G117</f>
        <v>1026</v>
      </c>
      <c r="H111" s="421">
        <f t="shared" ref="H111:Z111" si="46">H112+H113+H114+H115+H116+H117</f>
        <v>1409</v>
      </c>
      <c r="I111" s="421">
        <f t="shared" si="46"/>
        <v>1069</v>
      </c>
      <c r="J111" s="421">
        <f t="shared" si="46"/>
        <v>0</v>
      </c>
      <c r="K111" s="396">
        <f t="shared" si="46"/>
        <v>756</v>
      </c>
      <c r="L111" s="396">
        <f t="shared" si="46"/>
        <v>270</v>
      </c>
      <c r="M111" s="396">
        <f t="shared" si="46"/>
        <v>270</v>
      </c>
      <c r="N111" s="396">
        <f t="shared" si="46"/>
        <v>216</v>
      </c>
      <c r="O111" s="396">
        <f t="shared" si="46"/>
        <v>696</v>
      </c>
      <c r="P111" s="396">
        <f t="shared" si="46"/>
        <v>500</v>
      </c>
      <c r="Q111" s="396">
        <f t="shared" si="46"/>
        <v>196</v>
      </c>
      <c r="R111" s="396">
        <f t="shared" si="46"/>
        <v>806</v>
      </c>
      <c r="S111" s="396">
        <f t="shared" si="46"/>
        <v>320</v>
      </c>
      <c r="T111" s="396">
        <f t="shared" si="46"/>
        <v>240</v>
      </c>
      <c r="U111" s="396">
        <f t="shared" si="46"/>
        <v>246</v>
      </c>
      <c r="V111" s="396">
        <f t="shared" si="46"/>
        <v>1196</v>
      </c>
      <c r="W111" s="396">
        <f t="shared" si="46"/>
        <v>970</v>
      </c>
      <c r="X111" s="396">
        <f t="shared" si="46"/>
        <v>226</v>
      </c>
      <c r="Y111" s="396">
        <f t="shared" si="46"/>
        <v>50</v>
      </c>
      <c r="Z111" s="396">
        <f t="shared" si="46"/>
        <v>0</v>
      </c>
    </row>
    <row r="112" spans="1:26" ht="78.75" outlineLevel="1">
      <c r="A112" s="174">
        <v>91</v>
      </c>
      <c r="B112" s="181" t="s">
        <v>193</v>
      </c>
      <c r="C112" s="201" t="s">
        <v>3857</v>
      </c>
      <c r="D112" s="201" t="s">
        <v>126</v>
      </c>
      <c r="E112" s="180">
        <f t="shared" si="44"/>
        <v>600</v>
      </c>
      <c r="F112" s="159" t="s">
        <v>95</v>
      </c>
      <c r="G112" s="174">
        <v>200</v>
      </c>
      <c r="H112" s="174">
        <v>200</v>
      </c>
      <c r="I112" s="174">
        <v>200</v>
      </c>
      <c r="J112" s="174"/>
      <c r="K112" s="397">
        <f t="shared" si="33"/>
        <v>240</v>
      </c>
      <c r="L112" s="226">
        <v>80</v>
      </c>
      <c r="M112" s="226">
        <v>80</v>
      </c>
      <c r="N112" s="226">
        <v>80</v>
      </c>
      <c r="O112" s="397">
        <f t="shared" si="34"/>
        <v>40</v>
      </c>
      <c r="P112" s="226">
        <v>40</v>
      </c>
      <c r="Q112" s="226"/>
      <c r="R112" s="397">
        <f t="shared" si="35"/>
        <v>60</v>
      </c>
      <c r="S112" s="226"/>
      <c r="T112" s="226"/>
      <c r="U112" s="226">
        <v>60</v>
      </c>
      <c r="V112" s="397">
        <f t="shared" si="36"/>
        <v>240</v>
      </c>
      <c r="W112" s="226">
        <v>240</v>
      </c>
      <c r="X112" s="226"/>
      <c r="Y112" s="397">
        <v>20</v>
      </c>
      <c r="Z112" s="397"/>
    </row>
    <row r="113" spans="1:26" ht="63" outlineLevel="1">
      <c r="A113" s="174">
        <v>92</v>
      </c>
      <c r="B113" s="181" t="s">
        <v>174</v>
      </c>
      <c r="C113" s="180" t="s">
        <v>3858</v>
      </c>
      <c r="D113" s="201" t="s">
        <v>126</v>
      </c>
      <c r="E113" s="180">
        <f t="shared" si="44"/>
        <v>24</v>
      </c>
      <c r="F113" s="159" t="s">
        <v>213</v>
      </c>
      <c r="G113" s="174">
        <v>6</v>
      </c>
      <c r="H113" s="174">
        <v>9</v>
      </c>
      <c r="I113" s="174">
        <v>9</v>
      </c>
      <c r="J113" s="174"/>
      <c r="K113" s="397">
        <f t="shared" si="33"/>
        <v>6</v>
      </c>
      <c r="L113" s="226"/>
      <c r="M113" s="226"/>
      <c r="N113" s="226">
        <v>6</v>
      </c>
      <c r="O113" s="397">
        <f t="shared" si="34"/>
        <v>6</v>
      </c>
      <c r="P113" s="226"/>
      <c r="Q113" s="226">
        <v>6</v>
      </c>
      <c r="R113" s="397">
        <f t="shared" si="35"/>
        <v>6</v>
      </c>
      <c r="S113" s="226"/>
      <c r="T113" s="226"/>
      <c r="U113" s="226">
        <v>6</v>
      </c>
      <c r="V113" s="397">
        <f t="shared" si="36"/>
        <v>6</v>
      </c>
      <c r="W113" s="226"/>
      <c r="X113" s="226">
        <v>6</v>
      </c>
      <c r="Y113" s="397"/>
      <c r="Z113" s="397"/>
    </row>
    <row r="114" spans="1:26" ht="94.5" outlineLevel="1">
      <c r="A114" s="174">
        <v>93</v>
      </c>
      <c r="B114" s="181" t="s">
        <v>175</v>
      </c>
      <c r="C114" s="180" t="s">
        <v>96</v>
      </c>
      <c r="D114" s="201" t="s">
        <v>126</v>
      </c>
      <c r="E114" s="180">
        <f t="shared" si="44"/>
        <v>1700</v>
      </c>
      <c r="F114" s="159" t="s">
        <v>194</v>
      </c>
      <c r="G114" s="174">
        <v>500</v>
      </c>
      <c r="H114" s="174">
        <v>700</v>
      </c>
      <c r="I114" s="174">
        <v>500</v>
      </c>
      <c r="J114" s="174"/>
      <c r="K114" s="397">
        <f t="shared" si="33"/>
        <v>240</v>
      </c>
      <c r="L114" s="226">
        <v>80</v>
      </c>
      <c r="M114" s="226">
        <v>80</v>
      </c>
      <c r="N114" s="226">
        <v>80</v>
      </c>
      <c r="O114" s="397">
        <f t="shared" si="34"/>
        <v>390</v>
      </c>
      <c r="P114" s="226">
        <v>200</v>
      </c>
      <c r="Q114" s="226">
        <v>190</v>
      </c>
      <c r="R114" s="397">
        <f t="shared" si="35"/>
        <v>420</v>
      </c>
      <c r="S114" s="226">
        <v>180</v>
      </c>
      <c r="T114" s="226">
        <v>120</v>
      </c>
      <c r="U114" s="226">
        <v>120</v>
      </c>
      <c r="V114" s="397">
        <f t="shared" si="36"/>
        <v>640</v>
      </c>
      <c r="W114" s="226">
        <v>480</v>
      </c>
      <c r="X114" s="226">
        <v>160</v>
      </c>
      <c r="Y114" s="397">
        <v>10</v>
      </c>
      <c r="Z114" s="397"/>
    </row>
    <row r="115" spans="1:26" ht="141.75" outlineLevel="1">
      <c r="A115" s="174">
        <v>94</v>
      </c>
      <c r="B115" s="181" t="s">
        <v>97</v>
      </c>
      <c r="C115" s="180" t="s">
        <v>3859</v>
      </c>
      <c r="D115" s="201" t="s">
        <v>126</v>
      </c>
      <c r="E115" s="180">
        <f t="shared" si="44"/>
        <v>560</v>
      </c>
      <c r="F115" s="159" t="s">
        <v>98</v>
      </c>
      <c r="G115" s="174">
        <v>160</v>
      </c>
      <c r="H115" s="174">
        <v>200</v>
      </c>
      <c r="I115" s="174">
        <v>200</v>
      </c>
      <c r="J115" s="174"/>
      <c r="K115" s="397">
        <f t="shared" si="33"/>
        <v>100</v>
      </c>
      <c r="L115" s="226">
        <v>40</v>
      </c>
      <c r="M115" s="226">
        <v>40</v>
      </c>
      <c r="N115" s="226">
        <v>20</v>
      </c>
      <c r="O115" s="397">
        <f t="shared" si="34"/>
        <v>130</v>
      </c>
      <c r="P115" s="226">
        <v>130</v>
      </c>
      <c r="Q115" s="226"/>
      <c r="R115" s="397">
        <f t="shared" si="35"/>
        <v>130</v>
      </c>
      <c r="S115" s="226">
        <v>60</v>
      </c>
      <c r="T115" s="226">
        <v>50</v>
      </c>
      <c r="U115" s="226">
        <v>20</v>
      </c>
      <c r="V115" s="397">
        <f t="shared" si="36"/>
        <v>190</v>
      </c>
      <c r="W115" s="226">
        <v>160</v>
      </c>
      <c r="X115" s="226">
        <v>30</v>
      </c>
      <c r="Y115" s="397">
        <v>10</v>
      </c>
      <c r="Z115" s="397"/>
    </row>
    <row r="116" spans="1:26" ht="63" outlineLevel="1">
      <c r="A116" s="174">
        <v>95</v>
      </c>
      <c r="B116" s="181" t="s">
        <v>99</v>
      </c>
      <c r="C116" s="180" t="s">
        <v>3860</v>
      </c>
      <c r="D116" s="201" t="s">
        <v>126</v>
      </c>
      <c r="E116" s="180">
        <f t="shared" si="44"/>
        <v>400</v>
      </c>
      <c r="F116" s="159" t="s">
        <v>98</v>
      </c>
      <c r="G116" s="174">
        <v>100</v>
      </c>
      <c r="H116" s="174">
        <v>200</v>
      </c>
      <c r="I116" s="174">
        <v>100</v>
      </c>
      <c r="J116" s="174"/>
      <c r="K116" s="397">
        <f t="shared" si="33"/>
        <v>100</v>
      </c>
      <c r="L116" s="226">
        <v>40</v>
      </c>
      <c r="M116" s="226">
        <v>40</v>
      </c>
      <c r="N116" s="226">
        <v>20</v>
      </c>
      <c r="O116" s="397">
        <f t="shared" si="34"/>
        <v>130</v>
      </c>
      <c r="P116" s="226">
        <v>130</v>
      </c>
      <c r="Q116" s="226"/>
      <c r="R116" s="397">
        <f t="shared" si="35"/>
        <v>130</v>
      </c>
      <c r="S116" s="226">
        <v>60</v>
      </c>
      <c r="T116" s="226">
        <v>50</v>
      </c>
      <c r="U116" s="226">
        <v>20</v>
      </c>
      <c r="V116" s="397">
        <f t="shared" si="36"/>
        <v>30</v>
      </c>
      <c r="W116" s="226">
        <v>30</v>
      </c>
      <c r="X116" s="226"/>
      <c r="Y116" s="397">
        <v>10</v>
      </c>
      <c r="Z116" s="397"/>
    </row>
    <row r="117" spans="1:26" ht="110.25" outlineLevel="1">
      <c r="A117" s="174">
        <v>96</v>
      </c>
      <c r="B117" s="185" t="s">
        <v>100</v>
      </c>
      <c r="C117" s="186" t="s">
        <v>3861</v>
      </c>
      <c r="D117" s="201" t="s">
        <v>126</v>
      </c>
      <c r="E117" s="180">
        <f t="shared" si="44"/>
        <v>220</v>
      </c>
      <c r="F117" s="203" t="s">
        <v>246</v>
      </c>
      <c r="G117" s="174">
        <v>60</v>
      </c>
      <c r="H117" s="174">
        <v>100</v>
      </c>
      <c r="I117" s="174">
        <v>60</v>
      </c>
      <c r="J117" s="174"/>
      <c r="K117" s="397">
        <f t="shared" si="33"/>
        <v>70</v>
      </c>
      <c r="L117" s="226">
        <v>30</v>
      </c>
      <c r="M117" s="226">
        <v>30</v>
      </c>
      <c r="N117" s="226">
        <v>10</v>
      </c>
      <c r="O117" s="397">
        <f t="shared" si="34"/>
        <v>0</v>
      </c>
      <c r="P117" s="226">
        <v>0</v>
      </c>
      <c r="Q117" s="226">
        <v>0</v>
      </c>
      <c r="R117" s="397">
        <f t="shared" si="35"/>
        <v>60</v>
      </c>
      <c r="S117" s="226">
        <v>20</v>
      </c>
      <c r="T117" s="226">
        <v>20</v>
      </c>
      <c r="U117" s="226">
        <v>20</v>
      </c>
      <c r="V117" s="397">
        <f t="shared" si="36"/>
        <v>90</v>
      </c>
      <c r="W117" s="226">
        <v>60</v>
      </c>
      <c r="X117" s="226">
        <v>30</v>
      </c>
      <c r="Y117" s="397"/>
      <c r="Z117" s="397"/>
    </row>
    <row r="118" spans="1:26" s="8" customFormat="1" ht="75">
      <c r="A118" s="421">
        <v>16</v>
      </c>
      <c r="B118" s="425" t="s">
        <v>101</v>
      </c>
      <c r="C118" s="419" t="s">
        <v>102</v>
      </c>
      <c r="D118" s="419" t="s">
        <v>126</v>
      </c>
      <c r="E118" s="426">
        <f t="shared" si="44"/>
        <v>12</v>
      </c>
      <c r="F118" s="420"/>
      <c r="G118" s="427">
        <f>G119+G120+G121+G122</f>
        <v>4</v>
      </c>
      <c r="H118" s="427">
        <f t="shared" ref="H118:Y118" si="47">H119+H120+H121+H122</f>
        <v>5</v>
      </c>
      <c r="I118" s="427">
        <f t="shared" si="47"/>
        <v>3</v>
      </c>
      <c r="J118" s="427">
        <f t="shared" si="47"/>
        <v>0</v>
      </c>
      <c r="K118" s="399">
        <f t="shared" si="47"/>
        <v>4</v>
      </c>
      <c r="L118" s="399">
        <f t="shared" si="47"/>
        <v>2</v>
      </c>
      <c r="M118" s="399">
        <f t="shared" si="47"/>
        <v>0</v>
      </c>
      <c r="N118" s="399">
        <f t="shared" si="47"/>
        <v>2</v>
      </c>
      <c r="O118" s="399">
        <f t="shared" si="47"/>
        <v>0</v>
      </c>
      <c r="P118" s="399">
        <f t="shared" si="47"/>
        <v>0</v>
      </c>
      <c r="Q118" s="399">
        <f t="shared" si="47"/>
        <v>0</v>
      </c>
      <c r="R118" s="399">
        <f t="shared" si="47"/>
        <v>4</v>
      </c>
      <c r="S118" s="399">
        <f t="shared" si="47"/>
        <v>2</v>
      </c>
      <c r="T118" s="399">
        <f t="shared" si="47"/>
        <v>0</v>
      </c>
      <c r="U118" s="399">
        <f t="shared" si="47"/>
        <v>2</v>
      </c>
      <c r="V118" s="399">
        <f t="shared" si="47"/>
        <v>3</v>
      </c>
      <c r="W118" s="399">
        <f t="shared" si="47"/>
        <v>1</v>
      </c>
      <c r="X118" s="399">
        <f t="shared" si="47"/>
        <v>2</v>
      </c>
      <c r="Y118" s="399">
        <f t="shared" si="47"/>
        <v>1</v>
      </c>
      <c r="Z118" s="399">
        <f t="shared" ref="Z118" si="48">Z119+Z120+Z121+Z122</f>
        <v>0</v>
      </c>
    </row>
    <row r="119" spans="1:26" ht="94.5" outlineLevel="1">
      <c r="A119" s="174">
        <v>97</v>
      </c>
      <c r="B119" s="181" t="s">
        <v>197</v>
      </c>
      <c r="C119" s="201" t="s">
        <v>3862</v>
      </c>
      <c r="D119" s="201" t="s">
        <v>126</v>
      </c>
      <c r="E119" s="180">
        <f t="shared" si="44"/>
        <v>3</v>
      </c>
      <c r="F119" s="180" t="s">
        <v>248</v>
      </c>
      <c r="G119" s="174">
        <v>1</v>
      </c>
      <c r="H119" s="174">
        <v>1</v>
      </c>
      <c r="I119" s="174">
        <v>1</v>
      </c>
      <c r="J119" s="174"/>
      <c r="K119" s="397">
        <f t="shared" si="33"/>
        <v>1</v>
      </c>
      <c r="L119" s="226">
        <v>1</v>
      </c>
      <c r="M119" s="226"/>
      <c r="N119" s="226"/>
      <c r="O119" s="397">
        <f t="shared" si="34"/>
        <v>0</v>
      </c>
      <c r="P119" s="226"/>
      <c r="Q119" s="226"/>
      <c r="R119" s="397">
        <f t="shared" si="35"/>
        <v>0</v>
      </c>
      <c r="S119" s="226"/>
      <c r="T119" s="226"/>
      <c r="U119" s="226"/>
      <c r="V119" s="397">
        <f t="shared" si="36"/>
        <v>1</v>
      </c>
      <c r="W119" s="226"/>
      <c r="X119" s="226">
        <v>1</v>
      </c>
      <c r="Y119" s="397">
        <v>1</v>
      </c>
      <c r="Z119" s="397"/>
    </row>
    <row r="120" spans="1:26" ht="94.5" outlineLevel="1">
      <c r="A120" s="174">
        <v>98</v>
      </c>
      <c r="B120" s="181" t="s">
        <v>197</v>
      </c>
      <c r="C120" s="201" t="s">
        <v>3863</v>
      </c>
      <c r="D120" s="201" t="s">
        <v>126</v>
      </c>
      <c r="E120" s="180">
        <f t="shared" si="44"/>
        <v>2</v>
      </c>
      <c r="F120" s="180" t="s">
        <v>247</v>
      </c>
      <c r="G120" s="174">
        <v>1</v>
      </c>
      <c r="H120" s="174">
        <v>1</v>
      </c>
      <c r="I120" s="174"/>
      <c r="J120" s="174"/>
      <c r="K120" s="397">
        <f t="shared" si="33"/>
        <v>1</v>
      </c>
      <c r="L120" s="226"/>
      <c r="M120" s="226"/>
      <c r="N120" s="226">
        <v>1</v>
      </c>
      <c r="O120" s="397">
        <f t="shared" si="34"/>
        <v>0</v>
      </c>
      <c r="P120" s="226"/>
      <c r="Q120" s="226"/>
      <c r="R120" s="397">
        <f t="shared" si="35"/>
        <v>0</v>
      </c>
      <c r="S120" s="226"/>
      <c r="T120" s="226"/>
      <c r="U120" s="226"/>
      <c r="V120" s="397">
        <f t="shared" si="36"/>
        <v>1</v>
      </c>
      <c r="W120" s="226"/>
      <c r="X120" s="226">
        <v>1</v>
      </c>
      <c r="Y120" s="397"/>
      <c r="Z120" s="397"/>
    </row>
    <row r="121" spans="1:26" s="18" customFormat="1" ht="47.25">
      <c r="A121" s="174">
        <v>99</v>
      </c>
      <c r="B121" s="28" t="s">
        <v>195</v>
      </c>
      <c r="C121" s="29" t="s">
        <v>3864</v>
      </c>
      <c r="D121" s="27" t="s">
        <v>126</v>
      </c>
      <c r="E121" s="180">
        <f t="shared" si="44"/>
        <v>2</v>
      </c>
      <c r="F121" s="120" t="s">
        <v>196</v>
      </c>
      <c r="G121" s="30">
        <v>1</v>
      </c>
      <c r="H121" s="30">
        <v>1</v>
      </c>
      <c r="I121" s="30"/>
      <c r="J121" s="30"/>
      <c r="K121" s="400">
        <f>L121+M121+N121</f>
        <v>0</v>
      </c>
      <c r="L121" s="25"/>
      <c r="M121" s="25"/>
      <c r="N121" s="25"/>
      <c r="O121" s="23"/>
      <c r="P121" s="24"/>
      <c r="Q121" s="24"/>
      <c r="R121" s="397">
        <f t="shared" si="35"/>
        <v>2</v>
      </c>
      <c r="S121" s="25">
        <v>1</v>
      </c>
      <c r="T121" s="25"/>
      <c r="U121" s="25">
        <v>1</v>
      </c>
      <c r="V121" s="23"/>
      <c r="W121" s="24"/>
      <c r="X121" s="24"/>
      <c r="Y121" s="23"/>
      <c r="Z121" s="23"/>
    </row>
    <row r="122" spans="1:26" ht="157.5" outlineLevel="1">
      <c r="A122" s="174">
        <v>100</v>
      </c>
      <c r="B122" s="181" t="s">
        <v>198</v>
      </c>
      <c r="C122" s="180" t="s">
        <v>3865</v>
      </c>
      <c r="D122" s="180" t="s">
        <v>126</v>
      </c>
      <c r="E122" s="180">
        <f t="shared" si="44"/>
        <v>5</v>
      </c>
      <c r="F122" s="180" t="s">
        <v>164</v>
      </c>
      <c r="G122" s="174">
        <v>1</v>
      </c>
      <c r="H122" s="174">
        <v>2</v>
      </c>
      <c r="I122" s="174">
        <v>2</v>
      </c>
      <c r="J122" s="174"/>
      <c r="K122" s="397">
        <f>L122+M122+N122</f>
        <v>2</v>
      </c>
      <c r="L122" s="226">
        <v>1</v>
      </c>
      <c r="M122" s="226"/>
      <c r="N122" s="226">
        <v>1</v>
      </c>
      <c r="O122" s="397">
        <f t="shared" si="34"/>
        <v>0</v>
      </c>
      <c r="P122" s="226"/>
      <c r="Q122" s="226"/>
      <c r="R122" s="397">
        <f t="shared" si="35"/>
        <v>2</v>
      </c>
      <c r="S122" s="226">
        <v>1</v>
      </c>
      <c r="T122" s="226"/>
      <c r="U122" s="226">
        <v>1</v>
      </c>
      <c r="V122" s="397">
        <f t="shared" si="36"/>
        <v>1</v>
      </c>
      <c r="W122" s="226">
        <v>1</v>
      </c>
      <c r="X122" s="226"/>
      <c r="Y122" s="397"/>
      <c r="Z122" s="397"/>
    </row>
    <row r="123" spans="1:26" s="8" customFormat="1" ht="112.5">
      <c r="A123" s="421">
        <v>17</v>
      </c>
      <c r="B123" s="425" t="s">
        <v>103</v>
      </c>
      <c r="C123" s="419" t="s">
        <v>104</v>
      </c>
      <c r="D123" s="419" t="s">
        <v>126</v>
      </c>
      <c r="E123" s="419">
        <f t="shared" si="44"/>
        <v>23</v>
      </c>
      <c r="F123" s="420"/>
      <c r="G123" s="421">
        <f>G124+G125</f>
        <v>7</v>
      </c>
      <c r="H123" s="421">
        <f t="shared" ref="H123:Z123" si="49">H124+H125</f>
        <v>9</v>
      </c>
      <c r="I123" s="421">
        <f t="shared" si="49"/>
        <v>7</v>
      </c>
      <c r="J123" s="421">
        <f t="shared" si="49"/>
        <v>0</v>
      </c>
      <c r="K123" s="396">
        <f t="shared" si="49"/>
        <v>5</v>
      </c>
      <c r="L123" s="396">
        <f t="shared" si="49"/>
        <v>1</v>
      </c>
      <c r="M123" s="396">
        <f t="shared" si="49"/>
        <v>3</v>
      </c>
      <c r="N123" s="396">
        <f t="shared" si="49"/>
        <v>1</v>
      </c>
      <c r="O123" s="396">
        <f t="shared" si="49"/>
        <v>4</v>
      </c>
      <c r="P123" s="396">
        <f t="shared" si="49"/>
        <v>2</v>
      </c>
      <c r="Q123" s="396">
        <f t="shared" si="49"/>
        <v>2</v>
      </c>
      <c r="R123" s="396">
        <f t="shared" si="49"/>
        <v>6</v>
      </c>
      <c r="S123" s="396">
        <f t="shared" si="49"/>
        <v>3</v>
      </c>
      <c r="T123" s="396">
        <f t="shared" si="49"/>
        <v>0</v>
      </c>
      <c r="U123" s="396">
        <f t="shared" si="49"/>
        <v>3</v>
      </c>
      <c r="V123" s="396">
        <f t="shared" si="49"/>
        <v>5</v>
      </c>
      <c r="W123" s="396">
        <f t="shared" si="49"/>
        <v>3</v>
      </c>
      <c r="X123" s="396">
        <f t="shared" si="49"/>
        <v>2</v>
      </c>
      <c r="Y123" s="396">
        <f t="shared" si="49"/>
        <v>3</v>
      </c>
      <c r="Z123" s="396">
        <f t="shared" si="49"/>
        <v>0</v>
      </c>
    </row>
    <row r="124" spans="1:26" ht="78.75" outlineLevel="1">
      <c r="A124" s="174">
        <v>101</v>
      </c>
      <c r="B124" s="200" t="s">
        <v>199</v>
      </c>
      <c r="C124" s="180" t="s">
        <v>3866</v>
      </c>
      <c r="D124" s="180" t="s">
        <v>126</v>
      </c>
      <c r="E124" s="180">
        <f t="shared" si="44"/>
        <v>9</v>
      </c>
      <c r="F124" s="205" t="s">
        <v>209</v>
      </c>
      <c r="G124" s="174">
        <v>3</v>
      </c>
      <c r="H124" s="174">
        <v>3</v>
      </c>
      <c r="I124" s="174">
        <v>3</v>
      </c>
      <c r="J124" s="174"/>
      <c r="K124" s="397">
        <f t="shared" si="33"/>
        <v>2</v>
      </c>
      <c r="L124" s="226"/>
      <c r="M124" s="226">
        <v>1</v>
      </c>
      <c r="N124" s="226">
        <v>1</v>
      </c>
      <c r="O124" s="397">
        <f t="shared" si="34"/>
        <v>2</v>
      </c>
      <c r="P124" s="226">
        <v>1</v>
      </c>
      <c r="Q124" s="226">
        <v>1</v>
      </c>
      <c r="R124" s="397">
        <f t="shared" si="35"/>
        <v>2</v>
      </c>
      <c r="S124" s="226">
        <v>1</v>
      </c>
      <c r="T124" s="226"/>
      <c r="U124" s="226">
        <v>1</v>
      </c>
      <c r="V124" s="397">
        <f t="shared" si="36"/>
        <v>2</v>
      </c>
      <c r="W124" s="226">
        <v>1</v>
      </c>
      <c r="X124" s="226">
        <v>1</v>
      </c>
      <c r="Y124" s="397">
        <v>1</v>
      </c>
      <c r="Z124" s="397"/>
    </row>
    <row r="125" spans="1:26" ht="126" outlineLevel="1">
      <c r="A125" s="174">
        <v>102</v>
      </c>
      <c r="B125" s="200" t="s">
        <v>176</v>
      </c>
      <c r="C125" s="180" t="s">
        <v>105</v>
      </c>
      <c r="D125" s="180" t="s">
        <v>126</v>
      </c>
      <c r="E125" s="180">
        <f t="shared" si="44"/>
        <v>14</v>
      </c>
      <c r="F125" s="205" t="s">
        <v>165</v>
      </c>
      <c r="G125" s="174">
        <v>4</v>
      </c>
      <c r="H125" s="174">
        <v>6</v>
      </c>
      <c r="I125" s="174">
        <v>4</v>
      </c>
      <c r="J125" s="174"/>
      <c r="K125" s="397">
        <f t="shared" si="33"/>
        <v>3</v>
      </c>
      <c r="L125" s="226">
        <v>1</v>
      </c>
      <c r="M125" s="226">
        <v>2</v>
      </c>
      <c r="N125" s="226"/>
      <c r="O125" s="397">
        <f t="shared" si="34"/>
        <v>2</v>
      </c>
      <c r="P125" s="226">
        <v>1</v>
      </c>
      <c r="Q125" s="226">
        <v>1</v>
      </c>
      <c r="R125" s="397">
        <f t="shared" si="35"/>
        <v>4</v>
      </c>
      <c r="S125" s="226">
        <v>2</v>
      </c>
      <c r="T125" s="226"/>
      <c r="U125" s="226">
        <v>2</v>
      </c>
      <c r="V125" s="397">
        <f t="shared" si="36"/>
        <v>3</v>
      </c>
      <c r="W125" s="226">
        <v>2</v>
      </c>
      <c r="X125" s="226">
        <v>1</v>
      </c>
      <c r="Y125" s="397">
        <v>2</v>
      </c>
      <c r="Z125" s="397"/>
    </row>
    <row r="126" spans="1:26" s="8" customFormat="1" ht="63">
      <c r="A126" s="229">
        <v>18</v>
      </c>
      <c r="B126" s="431" t="s">
        <v>106</v>
      </c>
      <c r="C126" s="230" t="s">
        <v>107</v>
      </c>
      <c r="D126" s="230" t="s">
        <v>126</v>
      </c>
      <c r="E126" s="441">
        <f t="shared" si="44"/>
        <v>35</v>
      </c>
      <c r="F126" s="432"/>
      <c r="G126" s="433">
        <f>G127+G128++G129</f>
        <v>0</v>
      </c>
      <c r="H126" s="433">
        <f t="shared" ref="H126:Z126" si="50">H127+H128++H129</f>
        <v>0</v>
      </c>
      <c r="I126" s="433">
        <f t="shared" si="50"/>
        <v>35</v>
      </c>
      <c r="J126" s="433">
        <f t="shared" si="50"/>
        <v>0</v>
      </c>
      <c r="K126" s="399">
        <f t="shared" si="50"/>
        <v>15</v>
      </c>
      <c r="L126" s="399">
        <f t="shared" si="50"/>
        <v>5</v>
      </c>
      <c r="M126" s="399">
        <f t="shared" si="50"/>
        <v>5</v>
      </c>
      <c r="N126" s="399">
        <f t="shared" si="50"/>
        <v>5</v>
      </c>
      <c r="O126" s="399">
        <f t="shared" si="50"/>
        <v>4</v>
      </c>
      <c r="P126" s="399">
        <f t="shared" si="50"/>
        <v>4</v>
      </c>
      <c r="Q126" s="399">
        <f t="shared" si="50"/>
        <v>0</v>
      </c>
      <c r="R126" s="399">
        <f t="shared" si="50"/>
        <v>8</v>
      </c>
      <c r="S126" s="399">
        <f t="shared" si="50"/>
        <v>2</v>
      </c>
      <c r="T126" s="399">
        <f t="shared" si="50"/>
        <v>2</v>
      </c>
      <c r="U126" s="399">
        <f t="shared" si="50"/>
        <v>4</v>
      </c>
      <c r="V126" s="399">
        <f t="shared" si="50"/>
        <v>4</v>
      </c>
      <c r="W126" s="399">
        <f t="shared" si="50"/>
        <v>4</v>
      </c>
      <c r="X126" s="399">
        <f t="shared" si="50"/>
        <v>0</v>
      </c>
      <c r="Y126" s="399">
        <f t="shared" si="50"/>
        <v>4</v>
      </c>
      <c r="Z126" s="399">
        <f t="shared" si="50"/>
        <v>0</v>
      </c>
    </row>
    <row r="127" spans="1:26" s="18" customFormat="1" ht="63">
      <c r="A127" s="33">
        <v>103</v>
      </c>
      <c r="B127" s="12" t="s">
        <v>108</v>
      </c>
      <c r="C127" s="219" t="s">
        <v>3867</v>
      </c>
      <c r="D127" s="219" t="s">
        <v>126</v>
      </c>
      <c r="E127" s="180">
        <f t="shared" si="44"/>
        <v>6</v>
      </c>
      <c r="F127" s="137" t="s">
        <v>210</v>
      </c>
      <c r="G127" s="14"/>
      <c r="H127" s="14"/>
      <c r="I127" s="14">
        <v>6</v>
      </c>
      <c r="J127" s="14"/>
      <c r="K127" s="400">
        <f>L127+M127+N127</f>
        <v>6</v>
      </c>
      <c r="L127" s="25">
        <v>2</v>
      </c>
      <c r="M127" s="25">
        <v>2</v>
      </c>
      <c r="N127" s="25">
        <v>2</v>
      </c>
      <c r="O127" s="23"/>
      <c r="P127" s="24"/>
      <c r="Q127" s="24"/>
      <c r="R127" s="23"/>
      <c r="S127" s="24"/>
      <c r="T127" s="24"/>
      <c r="U127" s="24"/>
      <c r="V127" s="23"/>
      <c r="W127" s="24"/>
      <c r="X127" s="24"/>
      <c r="Y127" s="23"/>
      <c r="Z127" s="23"/>
    </row>
    <row r="128" spans="1:26" ht="63" outlineLevel="1">
      <c r="A128" s="174">
        <v>104</v>
      </c>
      <c r="B128" s="181" t="s">
        <v>108</v>
      </c>
      <c r="C128" s="180" t="s">
        <v>3868</v>
      </c>
      <c r="D128" s="180" t="s">
        <v>126</v>
      </c>
      <c r="E128" s="180">
        <f t="shared" si="44"/>
        <v>5</v>
      </c>
      <c r="F128" s="138"/>
      <c r="G128" s="174"/>
      <c r="H128" s="174"/>
      <c r="I128" s="174">
        <v>5</v>
      </c>
      <c r="J128" s="174"/>
      <c r="K128" s="397">
        <f t="shared" si="33"/>
        <v>3</v>
      </c>
      <c r="L128" s="226">
        <v>1</v>
      </c>
      <c r="M128" s="226">
        <v>1</v>
      </c>
      <c r="N128" s="226">
        <v>1</v>
      </c>
      <c r="O128" s="397">
        <f t="shared" si="34"/>
        <v>0</v>
      </c>
      <c r="P128" s="226"/>
      <c r="Q128" s="226"/>
      <c r="R128" s="397">
        <f t="shared" si="35"/>
        <v>0</v>
      </c>
      <c r="S128" s="226"/>
      <c r="T128" s="226"/>
      <c r="U128" s="226"/>
      <c r="V128" s="397">
        <f t="shared" si="36"/>
        <v>2</v>
      </c>
      <c r="W128" s="226">
        <v>2</v>
      </c>
      <c r="X128" s="226"/>
      <c r="Y128" s="397"/>
      <c r="Z128" s="397"/>
    </row>
    <row r="129" spans="1:26" ht="63" outlineLevel="1">
      <c r="A129" s="33">
        <v>105</v>
      </c>
      <c r="B129" s="181" t="s">
        <v>108</v>
      </c>
      <c r="C129" s="180" t="s">
        <v>3869</v>
      </c>
      <c r="D129" s="180" t="s">
        <v>126</v>
      </c>
      <c r="E129" s="180">
        <f t="shared" si="44"/>
        <v>24</v>
      </c>
      <c r="F129" s="139"/>
      <c r="G129" s="174"/>
      <c r="H129" s="174"/>
      <c r="I129" s="174">
        <v>24</v>
      </c>
      <c r="J129" s="174"/>
      <c r="K129" s="397">
        <f t="shared" si="33"/>
        <v>6</v>
      </c>
      <c r="L129" s="226">
        <v>2</v>
      </c>
      <c r="M129" s="226">
        <v>2</v>
      </c>
      <c r="N129" s="226">
        <v>2</v>
      </c>
      <c r="O129" s="397">
        <f t="shared" si="34"/>
        <v>4</v>
      </c>
      <c r="P129" s="226">
        <v>4</v>
      </c>
      <c r="Q129" s="226"/>
      <c r="R129" s="397">
        <f t="shared" si="35"/>
        <v>8</v>
      </c>
      <c r="S129" s="226">
        <v>2</v>
      </c>
      <c r="T129" s="226">
        <v>2</v>
      </c>
      <c r="U129" s="226">
        <v>4</v>
      </c>
      <c r="V129" s="397">
        <f t="shared" si="36"/>
        <v>2</v>
      </c>
      <c r="W129" s="226">
        <v>2</v>
      </c>
      <c r="X129" s="226"/>
      <c r="Y129" s="397">
        <v>4</v>
      </c>
      <c r="Z129" s="397"/>
    </row>
    <row r="130" spans="1:26" s="8" customFormat="1" ht="47.25">
      <c r="A130" s="226">
        <v>19</v>
      </c>
      <c r="B130" s="227" t="s">
        <v>109</v>
      </c>
      <c r="C130" s="231" t="s">
        <v>107</v>
      </c>
      <c r="D130" s="231" t="s">
        <v>126</v>
      </c>
      <c r="E130" s="440">
        <f t="shared" si="44"/>
        <v>115</v>
      </c>
      <c r="F130" s="412"/>
      <c r="G130" s="413">
        <f>G131+G132+G133+G134</f>
        <v>0</v>
      </c>
      <c r="H130" s="413">
        <f t="shared" ref="H130:J130" si="51">H131+H132+H133+H134</f>
        <v>0</v>
      </c>
      <c r="I130" s="413">
        <f t="shared" si="51"/>
        <v>115</v>
      </c>
      <c r="J130" s="413">
        <f t="shared" si="51"/>
        <v>0</v>
      </c>
      <c r="K130" s="407">
        <f>K131+K132+K133+K134</f>
        <v>61</v>
      </c>
      <c r="L130" s="407">
        <f t="shared" ref="L130:Z130" si="52">L131+L132+L133+L134</f>
        <v>20</v>
      </c>
      <c r="M130" s="407">
        <f t="shared" si="52"/>
        <v>21</v>
      </c>
      <c r="N130" s="407">
        <f t="shared" si="52"/>
        <v>20</v>
      </c>
      <c r="O130" s="407">
        <f t="shared" si="52"/>
        <v>10</v>
      </c>
      <c r="P130" s="407">
        <f t="shared" si="52"/>
        <v>6</v>
      </c>
      <c r="Q130" s="407">
        <f t="shared" si="52"/>
        <v>4</v>
      </c>
      <c r="R130" s="407">
        <f t="shared" si="52"/>
        <v>18</v>
      </c>
      <c r="S130" s="407">
        <f t="shared" si="52"/>
        <v>6</v>
      </c>
      <c r="T130" s="407">
        <f t="shared" si="52"/>
        <v>8</v>
      </c>
      <c r="U130" s="407">
        <f t="shared" si="52"/>
        <v>4</v>
      </c>
      <c r="V130" s="407">
        <f t="shared" si="52"/>
        <v>22</v>
      </c>
      <c r="W130" s="407">
        <f t="shared" si="52"/>
        <v>13</v>
      </c>
      <c r="X130" s="407">
        <f t="shared" si="52"/>
        <v>9</v>
      </c>
      <c r="Y130" s="407">
        <f t="shared" si="52"/>
        <v>4</v>
      </c>
      <c r="Z130" s="407">
        <f t="shared" si="52"/>
        <v>0</v>
      </c>
    </row>
    <row r="131" spans="1:26" s="18" customFormat="1" ht="63">
      <c r="A131" s="32">
        <v>106</v>
      </c>
      <c r="B131" s="12" t="s">
        <v>109</v>
      </c>
      <c r="C131" s="219" t="s">
        <v>3870</v>
      </c>
      <c r="D131" s="219" t="s">
        <v>126</v>
      </c>
      <c r="E131" s="180">
        <f t="shared" si="44"/>
        <v>26</v>
      </c>
      <c r="F131" s="137" t="s">
        <v>210</v>
      </c>
      <c r="G131" s="14"/>
      <c r="H131" s="14"/>
      <c r="I131" s="14">
        <v>26</v>
      </c>
      <c r="J131" s="14"/>
      <c r="K131" s="397">
        <f t="shared" ref="K131:K133" si="53">L131+M131+N131</f>
        <v>18</v>
      </c>
      <c r="L131" s="25">
        <v>6</v>
      </c>
      <c r="M131" s="25">
        <v>6</v>
      </c>
      <c r="N131" s="25">
        <v>6</v>
      </c>
      <c r="O131" s="23"/>
      <c r="P131" s="24"/>
      <c r="Q131" s="24"/>
      <c r="R131" s="23"/>
      <c r="S131" s="24"/>
      <c r="T131" s="24"/>
      <c r="U131" s="24"/>
      <c r="V131" s="397">
        <f t="shared" ref="V131:V154" si="54">W131+X131</f>
        <v>8</v>
      </c>
      <c r="W131" s="25">
        <v>4</v>
      </c>
      <c r="X131" s="25">
        <v>4</v>
      </c>
      <c r="Y131" s="23"/>
      <c r="Z131" s="23"/>
    </row>
    <row r="132" spans="1:26" s="18" customFormat="1" ht="63">
      <c r="A132" s="32">
        <v>107</v>
      </c>
      <c r="B132" s="12" t="s">
        <v>109</v>
      </c>
      <c r="C132" s="219" t="s">
        <v>3871</v>
      </c>
      <c r="D132" s="219" t="s">
        <v>126</v>
      </c>
      <c r="E132" s="180">
        <f t="shared" si="44"/>
        <v>18</v>
      </c>
      <c r="F132" s="138"/>
      <c r="G132" s="14"/>
      <c r="H132" s="14"/>
      <c r="I132" s="14">
        <v>18</v>
      </c>
      <c r="J132" s="14"/>
      <c r="K132" s="397">
        <f t="shared" si="53"/>
        <v>18</v>
      </c>
      <c r="L132" s="25">
        <v>6</v>
      </c>
      <c r="M132" s="25">
        <v>6</v>
      </c>
      <c r="N132" s="25">
        <v>6</v>
      </c>
      <c r="O132" s="23"/>
      <c r="P132" s="24"/>
      <c r="Q132" s="24"/>
      <c r="R132" s="23"/>
      <c r="S132" s="24"/>
      <c r="T132" s="24"/>
      <c r="U132" s="24"/>
      <c r="V132" s="397">
        <f t="shared" si="54"/>
        <v>0</v>
      </c>
      <c r="W132" s="24"/>
      <c r="X132" s="24"/>
      <c r="Y132" s="23"/>
      <c r="Z132" s="23"/>
    </row>
    <row r="133" spans="1:26" ht="63" outlineLevel="1">
      <c r="A133" s="32">
        <v>108</v>
      </c>
      <c r="B133" s="181" t="s">
        <v>109</v>
      </c>
      <c r="C133" s="180" t="s">
        <v>3872</v>
      </c>
      <c r="D133" s="180" t="s">
        <v>126</v>
      </c>
      <c r="E133" s="180">
        <f t="shared" si="44"/>
        <v>29</v>
      </c>
      <c r="F133" s="138"/>
      <c r="G133" s="174"/>
      <c r="H133" s="174"/>
      <c r="I133" s="174">
        <v>29</v>
      </c>
      <c r="J133" s="174"/>
      <c r="K133" s="397">
        <f t="shared" si="53"/>
        <v>12</v>
      </c>
      <c r="L133" s="226">
        <v>4</v>
      </c>
      <c r="M133" s="226">
        <v>4</v>
      </c>
      <c r="N133" s="226">
        <v>4</v>
      </c>
      <c r="O133" s="397">
        <f t="shared" ref="O133:O154" si="55">P133+Q133</f>
        <v>2</v>
      </c>
      <c r="P133" s="226">
        <v>2</v>
      </c>
      <c r="Q133" s="226"/>
      <c r="R133" s="397">
        <f t="shared" ref="R133:R154" si="56">S133+T133+U133</f>
        <v>6</v>
      </c>
      <c r="S133" s="226">
        <v>2</v>
      </c>
      <c r="T133" s="226">
        <v>4</v>
      </c>
      <c r="U133" s="226"/>
      <c r="V133" s="397">
        <f t="shared" si="54"/>
        <v>5</v>
      </c>
      <c r="W133" s="226">
        <v>4</v>
      </c>
      <c r="X133" s="226">
        <v>1</v>
      </c>
      <c r="Y133" s="397">
        <v>4</v>
      </c>
      <c r="Z133" s="397"/>
    </row>
    <row r="134" spans="1:26" ht="63" outlineLevel="1">
      <c r="A134" s="32">
        <v>109</v>
      </c>
      <c r="B134" s="181" t="s">
        <v>200</v>
      </c>
      <c r="C134" s="180" t="s">
        <v>3873</v>
      </c>
      <c r="D134" s="180" t="s">
        <v>126</v>
      </c>
      <c r="E134" s="180">
        <f t="shared" ref="E134:E154" si="57">K134+O134+R134+V134+Y134+Z134</f>
        <v>42</v>
      </c>
      <c r="F134" s="139"/>
      <c r="G134" s="174"/>
      <c r="H134" s="174"/>
      <c r="I134" s="174">
        <v>42</v>
      </c>
      <c r="J134" s="174"/>
      <c r="K134" s="397">
        <f>L134+M134+N134</f>
        <v>13</v>
      </c>
      <c r="L134" s="226">
        <v>4</v>
      </c>
      <c r="M134" s="226">
        <v>5</v>
      </c>
      <c r="N134" s="226">
        <v>4</v>
      </c>
      <c r="O134" s="397">
        <f t="shared" si="55"/>
        <v>8</v>
      </c>
      <c r="P134" s="226">
        <v>4</v>
      </c>
      <c r="Q134" s="226">
        <v>4</v>
      </c>
      <c r="R134" s="397">
        <f t="shared" si="56"/>
        <v>12</v>
      </c>
      <c r="S134" s="226">
        <v>4</v>
      </c>
      <c r="T134" s="226">
        <v>4</v>
      </c>
      <c r="U134" s="226">
        <v>4</v>
      </c>
      <c r="V134" s="397">
        <f t="shared" si="54"/>
        <v>9</v>
      </c>
      <c r="W134" s="226">
        <v>5</v>
      </c>
      <c r="X134" s="226">
        <v>4</v>
      </c>
      <c r="Y134" s="397"/>
      <c r="Z134" s="397"/>
    </row>
    <row r="135" spans="1:26" s="8" customFormat="1" ht="63">
      <c r="A135" s="229">
        <v>20</v>
      </c>
      <c r="B135" s="442" t="s">
        <v>110</v>
      </c>
      <c r="C135" s="230" t="s">
        <v>107</v>
      </c>
      <c r="D135" s="230" t="s">
        <v>126</v>
      </c>
      <c r="E135" s="441">
        <f t="shared" si="57"/>
        <v>14082</v>
      </c>
      <c r="F135" s="432"/>
      <c r="G135" s="229">
        <f>G136+G137+G138+G139+G140+G141</f>
        <v>4350</v>
      </c>
      <c r="H135" s="229">
        <f t="shared" ref="H135:J135" si="58">H136+H137+H138+H139+H140+H141</f>
        <v>5100</v>
      </c>
      <c r="I135" s="229">
        <f t="shared" si="58"/>
        <v>4632</v>
      </c>
      <c r="J135" s="229">
        <f t="shared" si="58"/>
        <v>0</v>
      </c>
      <c r="K135" s="407">
        <f>K136+K137+K139+K138+K140+K141</f>
        <v>0</v>
      </c>
      <c r="L135" s="407">
        <f t="shared" ref="L135:Z135" si="59">L136+L137+L139+L138+L140+L141</f>
        <v>0</v>
      </c>
      <c r="M135" s="407">
        <f t="shared" si="59"/>
        <v>0</v>
      </c>
      <c r="N135" s="407">
        <f t="shared" si="59"/>
        <v>0</v>
      </c>
      <c r="O135" s="407">
        <f t="shared" si="59"/>
        <v>1022</v>
      </c>
      <c r="P135" s="407">
        <f t="shared" si="59"/>
        <v>1018</v>
      </c>
      <c r="Q135" s="407">
        <f t="shared" si="59"/>
        <v>4</v>
      </c>
      <c r="R135" s="407">
        <f t="shared" si="59"/>
        <v>4061</v>
      </c>
      <c r="S135" s="407">
        <f t="shared" si="59"/>
        <v>622</v>
      </c>
      <c r="T135" s="407">
        <f t="shared" si="59"/>
        <v>1216</v>
      </c>
      <c r="U135" s="407">
        <f t="shared" si="59"/>
        <v>2223</v>
      </c>
      <c r="V135" s="407">
        <f t="shared" si="59"/>
        <v>8835</v>
      </c>
      <c r="W135" s="407">
        <f t="shared" si="59"/>
        <v>4820</v>
      </c>
      <c r="X135" s="407">
        <f t="shared" si="59"/>
        <v>4015</v>
      </c>
      <c r="Y135" s="407">
        <f t="shared" si="59"/>
        <v>164</v>
      </c>
      <c r="Z135" s="407">
        <f t="shared" si="59"/>
        <v>0</v>
      </c>
    </row>
    <row r="136" spans="1:26" ht="94.5" outlineLevel="1">
      <c r="A136" s="174">
        <v>110</v>
      </c>
      <c r="B136" s="181" t="s">
        <v>110</v>
      </c>
      <c r="C136" s="180" t="s">
        <v>2888</v>
      </c>
      <c r="D136" s="180" t="s">
        <v>126</v>
      </c>
      <c r="E136" s="180">
        <f t="shared" si="57"/>
        <v>42</v>
      </c>
      <c r="F136" s="137" t="s">
        <v>210</v>
      </c>
      <c r="G136" s="174"/>
      <c r="H136" s="174"/>
      <c r="I136" s="174">
        <v>42</v>
      </c>
      <c r="J136" s="174"/>
      <c r="K136" s="397">
        <f t="shared" ref="K136:K154" si="60">L136+M136+N136</f>
        <v>0</v>
      </c>
      <c r="L136" s="226">
        <v>0</v>
      </c>
      <c r="M136" s="226">
        <v>0</v>
      </c>
      <c r="N136" s="226">
        <v>0</v>
      </c>
      <c r="O136" s="397">
        <f t="shared" si="55"/>
        <v>10</v>
      </c>
      <c r="P136" s="226">
        <v>6</v>
      </c>
      <c r="Q136" s="226">
        <v>4</v>
      </c>
      <c r="R136" s="397">
        <f t="shared" si="56"/>
        <v>13</v>
      </c>
      <c r="S136" s="226">
        <v>4</v>
      </c>
      <c r="T136" s="226">
        <v>4</v>
      </c>
      <c r="U136" s="226">
        <v>5</v>
      </c>
      <c r="V136" s="397">
        <f t="shared" si="54"/>
        <v>15</v>
      </c>
      <c r="W136" s="226">
        <v>10</v>
      </c>
      <c r="X136" s="226">
        <v>5</v>
      </c>
      <c r="Y136" s="397">
        <v>4</v>
      </c>
      <c r="Z136" s="397"/>
    </row>
    <row r="137" spans="1:26" ht="31.5" outlineLevel="1">
      <c r="A137" s="174">
        <v>111</v>
      </c>
      <c r="B137" s="181" t="s">
        <v>111</v>
      </c>
      <c r="C137" s="180" t="s">
        <v>2890</v>
      </c>
      <c r="D137" s="180" t="s">
        <v>126</v>
      </c>
      <c r="E137" s="180">
        <f t="shared" si="57"/>
        <v>45</v>
      </c>
      <c r="F137" s="138"/>
      <c r="G137" s="174"/>
      <c r="H137" s="174"/>
      <c r="I137" s="174">
        <v>45</v>
      </c>
      <c r="J137" s="174"/>
      <c r="K137" s="397">
        <f t="shared" si="60"/>
        <v>0</v>
      </c>
      <c r="L137" s="226">
        <v>0</v>
      </c>
      <c r="M137" s="226">
        <v>0</v>
      </c>
      <c r="N137" s="226">
        <v>0</v>
      </c>
      <c r="O137" s="397">
        <f t="shared" si="55"/>
        <v>6</v>
      </c>
      <c r="P137" s="226">
        <v>6</v>
      </c>
      <c r="Q137" s="226"/>
      <c r="R137" s="397">
        <f t="shared" si="56"/>
        <v>24</v>
      </c>
      <c r="S137" s="226">
        <v>10</v>
      </c>
      <c r="T137" s="226">
        <v>4</v>
      </c>
      <c r="U137" s="226">
        <v>10</v>
      </c>
      <c r="V137" s="397">
        <f t="shared" si="54"/>
        <v>10</v>
      </c>
      <c r="W137" s="226">
        <v>5</v>
      </c>
      <c r="X137" s="226">
        <v>5</v>
      </c>
      <c r="Y137" s="397">
        <v>5</v>
      </c>
      <c r="Z137" s="397"/>
    </row>
    <row r="138" spans="1:26" ht="31.5" outlineLevel="1">
      <c r="A138" s="174">
        <v>112</v>
      </c>
      <c r="B138" s="181" t="s">
        <v>111</v>
      </c>
      <c r="C138" s="180" t="s">
        <v>2892</v>
      </c>
      <c r="D138" s="180" t="s">
        <v>126</v>
      </c>
      <c r="E138" s="180">
        <f t="shared" si="57"/>
        <v>45</v>
      </c>
      <c r="F138" s="139"/>
      <c r="G138" s="174"/>
      <c r="H138" s="174"/>
      <c r="I138" s="174">
        <v>45</v>
      </c>
      <c r="J138" s="174"/>
      <c r="K138" s="397">
        <f t="shared" si="60"/>
        <v>0</v>
      </c>
      <c r="L138" s="226">
        <v>0</v>
      </c>
      <c r="M138" s="226">
        <v>0</v>
      </c>
      <c r="N138" s="226">
        <v>0</v>
      </c>
      <c r="O138" s="397">
        <f t="shared" si="55"/>
        <v>6</v>
      </c>
      <c r="P138" s="226">
        <v>6</v>
      </c>
      <c r="Q138" s="226"/>
      <c r="R138" s="397">
        <f t="shared" si="56"/>
        <v>24</v>
      </c>
      <c r="S138" s="226">
        <v>8</v>
      </c>
      <c r="T138" s="226">
        <v>8</v>
      </c>
      <c r="U138" s="226">
        <v>8</v>
      </c>
      <c r="V138" s="397">
        <f t="shared" si="54"/>
        <v>10</v>
      </c>
      <c r="W138" s="226">
        <v>5</v>
      </c>
      <c r="X138" s="226">
        <v>5</v>
      </c>
      <c r="Y138" s="397">
        <v>5</v>
      </c>
      <c r="Z138" s="397"/>
    </row>
    <row r="139" spans="1:26" ht="47.25" outlineLevel="1">
      <c r="A139" s="174">
        <v>113</v>
      </c>
      <c r="B139" s="181" t="s">
        <v>266</v>
      </c>
      <c r="C139" s="132" t="s">
        <v>112</v>
      </c>
      <c r="D139" s="132" t="s">
        <v>68</v>
      </c>
      <c r="E139" s="180">
        <f t="shared" si="57"/>
        <v>2200</v>
      </c>
      <c r="F139" s="159" t="s">
        <v>201</v>
      </c>
      <c r="G139" s="174">
        <v>700</v>
      </c>
      <c r="H139" s="174">
        <v>800</v>
      </c>
      <c r="I139" s="174">
        <v>700</v>
      </c>
      <c r="J139" s="174"/>
      <c r="K139" s="397">
        <f t="shared" si="60"/>
        <v>0</v>
      </c>
      <c r="L139" s="226">
        <v>0</v>
      </c>
      <c r="M139" s="226">
        <v>0</v>
      </c>
      <c r="N139" s="226">
        <v>0</v>
      </c>
      <c r="O139" s="397">
        <f t="shared" si="55"/>
        <v>0</v>
      </c>
      <c r="P139" s="226"/>
      <c r="Q139" s="226"/>
      <c r="R139" s="397">
        <f t="shared" si="56"/>
        <v>200</v>
      </c>
      <c r="S139" s="226"/>
      <c r="T139" s="226">
        <v>200</v>
      </c>
      <c r="U139" s="226"/>
      <c r="V139" s="397">
        <f t="shared" si="54"/>
        <v>2000</v>
      </c>
      <c r="W139" s="226">
        <v>1000</v>
      </c>
      <c r="X139" s="226">
        <v>1000</v>
      </c>
      <c r="Y139" s="397"/>
      <c r="Z139" s="397"/>
    </row>
    <row r="140" spans="1:26" ht="78.75" outlineLevel="1">
      <c r="A140" s="174">
        <v>114</v>
      </c>
      <c r="B140" s="181" t="s">
        <v>267</v>
      </c>
      <c r="C140" s="134"/>
      <c r="D140" s="134"/>
      <c r="E140" s="180">
        <f t="shared" si="57"/>
        <v>9300</v>
      </c>
      <c r="F140" s="159" t="s">
        <v>265</v>
      </c>
      <c r="G140" s="174">
        <v>3000</v>
      </c>
      <c r="H140" s="174">
        <v>3300</v>
      </c>
      <c r="I140" s="174">
        <v>3000</v>
      </c>
      <c r="J140" s="174"/>
      <c r="K140" s="397">
        <f t="shared" si="60"/>
        <v>0</v>
      </c>
      <c r="L140" s="226">
        <v>0</v>
      </c>
      <c r="M140" s="226">
        <v>0</v>
      </c>
      <c r="N140" s="226">
        <v>0</v>
      </c>
      <c r="O140" s="397">
        <f t="shared" si="55"/>
        <v>1000</v>
      </c>
      <c r="P140" s="226">
        <v>1000</v>
      </c>
      <c r="Q140" s="226"/>
      <c r="R140" s="397">
        <f t="shared" si="56"/>
        <v>3400</v>
      </c>
      <c r="S140" s="226">
        <v>600</v>
      </c>
      <c r="T140" s="226">
        <v>800</v>
      </c>
      <c r="U140" s="226">
        <v>2000</v>
      </c>
      <c r="V140" s="397">
        <f t="shared" si="54"/>
        <v>4800</v>
      </c>
      <c r="W140" s="226">
        <v>2800</v>
      </c>
      <c r="X140" s="226">
        <v>2000</v>
      </c>
      <c r="Y140" s="397">
        <v>100</v>
      </c>
      <c r="Z140" s="397"/>
    </row>
    <row r="141" spans="1:26" ht="47.25" outlineLevel="1">
      <c r="A141" s="174">
        <v>115</v>
      </c>
      <c r="B141" s="181" t="s">
        <v>268</v>
      </c>
      <c r="C141" s="133"/>
      <c r="D141" s="133"/>
      <c r="E141" s="180">
        <f t="shared" si="57"/>
        <v>2450</v>
      </c>
      <c r="F141" s="174" t="s">
        <v>166</v>
      </c>
      <c r="G141" s="174">
        <v>650</v>
      </c>
      <c r="H141" s="174">
        <v>1000</v>
      </c>
      <c r="I141" s="174">
        <v>800</v>
      </c>
      <c r="J141" s="174"/>
      <c r="K141" s="397">
        <f t="shared" si="60"/>
        <v>0</v>
      </c>
      <c r="L141" s="226"/>
      <c r="M141" s="226"/>
      <c r="N141" s="226"/>
      <c r="O141" s="397">
        <f t="shared" si="55"/>
        <v>0</v>
      </c>
      <c r="P141" s="226"/>
      <c r="Q141" s="226"/>
      <c r="R141" s="397">
        <f t="shared" si="56"/>
        <v>400</v>
      </c>
      <c r="S141" s="226"/>
      <c r="T141" s="226">
        <v>200</v>
      </c>
      <c r="U141" s="226">
        <v>200</v>
      </c>
      <c r="V141" s="397">
        <f t="shared" si="54"/>
        <v>2000</v>
      </c>
      <c r="W141" s="226">
        <v>1000</v>
      </c>
      <c r="X141" s="226">
        <v>1000</v>
      </c>
      <c r="Y141" s="397">
        <v>50</v>
      </c>
      <c r="Z141" s="397"/>
    </row>
    <row r="142" spans="1:26" s="8" customFormat="1" ht="31.5">
      <c r="A142" s="229">
        <v>21</v>
      </c>
      <c r="B142" s="442" t="s">
        <v>113</v>
      </c>
      <c r="C142" s="230" t="s">
        <v>114</v>
      </c>
      <c r="D142" s="230" t="s">
        <v>89</v>
      </c>
      <c r="E142" s="230">
        <f t="shared" si="57"/>
        <v>370</v>
      </c>
      <c r="F142" s="443" t="s">
        <v>115</v>
      </c>
      <c r="G142" s="229">
        <v>0</v>
      </c>
      <c r="H142" s="229">
        <v>0</v>
      </c>
      <c r="I142" s="229">
        <v>370</v>
      </c>
      <c r="J142" s="229">
        <v>0</v>
      </c>
      <c r="K142" s="408">
        <f>L142+M142++N142</f>
        <v>280</v>
      </c>
      <c r="L142" s="228">
        <v>140</v>
      </c>
      <c r="M142" s="228">
        <v>70</v>
      </c>
      <c r="N142" s="228">
        <v>70</v>
      </c>
      <c r="O142" s="408">
        <f>P142+Q142</f>
        <v>15</v>
      </c>
      <c r="P142" s="228">
        <v>15</v>
      </c>
      <c r="Q142" s="228">
        <v>0</v>
      </c>
      <c r="R142" s="408">
        <f>S142+T142+U142</f>
        <v>45</v>
      </c>
      <c r="S142" s="228">
        <v>15</v>
      </c>
      <c r="T142" s="228">
        <v>10</v>
      </c>
      <c r="U142" s="228">
        <v>20</v>
      </c>
      <c r="V142" s="408">
        <f>W142+X142</f>
        <v>30</v>
      </c>
      <c r="W142" s="228">
        <v>15</v>
      </c>
      <c r="X142" s="228">
        <v>15</v>
      </c>
      <c r="Y142" s="408">
        <f t="shared" ref="Y142:Y143" si="61">AD142+AH142+AK142+AO142+AR142+AS142+AT142</f>
        <v>0</v>
      </c>
      <c r="Z142" s="408">
        <f>AE142+AI142+AL142+AP142+AS142+AT142+AU142</f>
        <v>0</v>
      </c>
    </row>
    <row r="143" spans="1:26" s="8" customFormat="1" ht="47.25">
      <c r="A143" s="229">
        <v>22</v>
      </c>
      <c r="B143" s="442" t="s">
        <v>116</v>
      </c>
      <c r="C143" s="230" t="s">
        <v>150</v>
      </c>
      <c r="D143" s="230" t="s">
        <v>126</v>
      </c>
      <c r="E143" s="230">
        <f t="shared" si="57"/>
        <v>10</v>
      </c>
      <c r="F143" s="443" t="s">
        <v>117</v>
      </c>
      <c r="G143" s="229">
        <v>3</v>
      </c>
      <c r="H143" s="229">
        <v>3</v>
      </c>
      <c r="I143" s="229">
        <v>4</v>
      </c>
      <c r="J143" s="229"/>
      <c r="K143" s="408">
        <f t="shared" ref="K143" si="62">L143+M143++N143</f>
        <v>6</v>
      </c>
      <c r="L143" s="228">
        <v>2</v>
      </c>
      <c r="M143" s="228">
        <v>2</v>
      </c>
      <c r="N143" s="228">
        <v>2</v>
      </c>
      <c r="O143" s="408">
        <f t="shared" ref="O143" si="63">P143+Q143</f>
        <v>0</v>
      </c>
      <c r="P143" s="228">
        <v>0</v>
      </c>
      <c r="Q143" s="228">
        <v>0</v>
      </c>
      <c r="R143" s="408">
        <f t="shared" ref="R143" si="64">S143+T143+U143</f>
        <v>0</v>
      </c>
      <c r="S143" s="228">
        <v>0</v>
      </c>
      <c r="T143" s="228">
        <v>0</v>
      </c>
      <c r="U143" s="228">
        <v>0</v>
      </c>
      <c r="V143" s="408">
        <f t="shared" ref="V143" si="65">W143+X143</f>
        <v>4</v>
      </c>
      <c r="W143" s="228">
        <v>2</v>
      </c>
      <c r="X143" s="228">
        <v>2</v>
      </c>
      <c r="Y143" s="408">
        <f t="shared" si="61"/>
        <v>0</v>
      </c>
      <c r="Z143" s="408">
        <f>AE143+AI143+AL143+AP143+AS143+AT143+AU143</f>
        <v>0</v>
      </c>
    </row>
    <row r="144" spans="1:26" s="8" customFormat="1" ht="78.75">
      <c r="A144" s="229">
        <v>23</v>
      </c>
      <c r="B144" s="431" t="s">
        <v>118</v>
      </c>
      <c r="C144" s="230" t="s">
        <v>119</v>
      </c>
      <c r="D144" s="230" t="s">
        <v>126</v>
      </c>
      <c r="E144" s="230">
        <f t="shared" si="57"/>
        <v>119</v>
      </c>
      <c r="F144" s="432"/>
      <c r="G144" s="229">
        <f>G145+G146+G147++G148+G149+G150+G151</f>
        <v>37</v>
      </c>
      <c r="H144" s="229">
        <f t="shared" ref="H144:J144" si="66">H145+H146+H147++H148+H149+H150+H151</f>
        <v>45</v>
      </c>
      <c r="I144" s="229">
        <f t="shared" si="66"/>
        <v>37</v>
      </c>
      <c r="J144" s="229">
        <f t="shared" si="66"/>
        <v>0</v>
      </c>
      <c r="K144" s="408">
        <f>K145+K146++K147+K148+K149++K150+K151</f>
        <v>10</v>
      </c>
      <c r="L144" s="408">
        <f t="shared" ref="L144:Y144" si="67">L145+L146++L147+L148+L149++L150+L151</f>
        <v>3</v>
      </c>
      <c r="M144" s="408">
        <f t="shared" si="67"/>
        <v>5</v>
      </c>
      <c r="N144" s="408">
        <f t="shared" si="67"/>
        <v>2</v>
      </c>
      <c r="O144" s="408">
        <f t="shared" si="67"/>
        <v>23</v>
      </c>
      <c r="P144" s="408">
        <f t="shared" si="67"/>
        <v>15</v>
      </c>
      <c r="Q144" s="408">
        <f t="shared" si="67"/>
        <v>8</v>
      </c>
      <c r="R144" s="408">
        <f t="shared" si="67"/>
        <v>48</v>
      </c>
      <c r="S144" s="408">
        <f t="shared" si="67"/>
        <v>8</v>
      </c>
      <c r="T144" s="408">
        <f t="shared" si="67"/>
        <v>11</v>
      </c>
      <c r="U144" s="408">
        <f t="shared" si="67"/>
        <v>29</v>
      </c>
      <c r="V144" s="408">
        <f t="shared" si="67"/>
        <v>27</v>
      </c>
      <c r="W144" s="408">
        <f t="shared" si="67"/>
        <v>18</v>
      </c>
      <c r="X144" s="408">
        <f t="shared" si="67"/>
        <v>9</v>
      </c>
      <c r="Y144" s="408">
        <f t="shared" si="67"/>
        <v>11</v>
      </c>
      <c r="Z144" s="408">
        <f t="shared" ref="Z144" si="68">Z145+Z146++Z147+Z148+Z149++Z150+Z151</f>
        <v>0</v>
      </c>
    </row>
    <row r="145" spans="1:26" ht="94.5" outlineLevel="1">
      <c r="A145" s="174">
        <v>116</v>
      </c>
      <c r="B145" s="181" t="s">
        <v>203</v>
      </c>
      <c r="C145" s="180" t="s">
        <v>3874</v>
      </c>
      <c r="D145" s="180" t="s">
        <v>126</v>
      </c>
      <c r="E145" s="180">
        <f t="shared" si="57"/>
        <v>15</v>
      </c>
      <c r="F145" s="159" t="s">
        <v>249</v>
      </c>
      <c r="G145" s="174">
        <v>5</v>
      </c>
      <c r="H145" s="174">
        <v>5</v>
      </c>
      <c r="I145" s="174">
        <v>5</v>
      </c>
      <c r="J145" s="174"/>
      <c r="K145" s="397">
        <f t="shared" si="60"/>
        <v>4</v>
      </c>
      <c r="L145" s="226"/>
      <c r="M145" s="226">
        <v>2</v>
      </c>
      <c r="N145" s="226">
        <v>2</v>
      </c>
      <c r="O145" s="397">
        <f t="shared" si="55"/>
        <v>2</v>
      </c>
      <c r="P145" s="226">
        <v>2</v>
      </c>
      <c r="Q145" s="226"/>
      <c r="R145" s="397">
        <f t="shared" si="56"/>
        <v>4</v>
      </c>
      <c r="S145" s="226"/>
      <c r="T145" s="226">
        <v>2</v>
      </c>
      <c r="U145" s="226">
        <v>2</v>
      </c>
      <c r="V145" s="397">
        <f t="shared" si="54"/>
        <v>2</v>
      </c>
      <c r="W145" s="226">
        <v>2</v>
      </c>
      <c r="X145" s="226"/>
      <c r="Y145" s="397">
        <v>3</v>
      </c>
      <c r="Z145" s="397"/>
    </row>
    <row r="146" spans="1:26" ht="63" outlineLevel="1">
      <c r="A146" s="174">
        <v>117</v>
      </c>
      <c r="B146" s="181" t="s">
        <v>120</v>
      </c>
      <c r="C146" s="180" t="s">
        <v>3875</v>
      </c>
      <c r="D146" s="180" t="s">
        <v>126</v>
      </c>
      <c r="E146" s="180">
        <f t="shared" si="57"/>
        <v>42</v>
      </c>
      <c r="F146" s="159" t="s">
        <v>250</v>
      </c>
      <c r="G146" s="174">
        <v>13</v>
      </c>
      <c r="H146" s="174">
        <v>16</v>
      </c>
      <c r="I146" s="174">
        <v>13</v>
      </c>
      <c r="J146" s="174"/>
      <c r="K146" s="397">
        <f t="shared" si="60"/>
        <v>0</v>
      </c>
      <c r="L146" s="226">
        <v>0</v>
      </c>
      <c r="M146" s="226">
        <v>0</v>
      </c>
      <c r="N146" s="226">
        <v>0</v>
      </c>
      <c r="O146" s="397">
        <f t="shared" si="55"/>
        <v>6</v>
      </c>
      <c r="P146" s="226">
        <v>3</v>
      </c>
      <c r="Q146" s="226">
        <v>3</v>
      </c>
      <c r="R146" s="397">
        <f t="shared" si="56"/>
        <v>18</v>
      </c>
      <c r="S146" s="226">
        <v>6</v>
      </c>
      <c r="T146" s="226">
        <v>6</v>
      </c>
      <c r="U146" s="226">
        <v>6</v>
      </c>
      <c r="V146" s="397">
        <f t="shared" si="54"/>
        <v>12</v>
      </c>
      <c r="W146" s="226">
        <v>6</v>
      </c>
      <c r="X146" s="226">
        <v>6</v>
      </c>
      <c r="Y146" s="397">
        <v>6</v>
      </c>
      <c r="Z146" s="397"/>
    </row>
    <row r="147" spans="1:26" ht="94.5" outlineLevel="1">
      <c r="A147" s="174">
        <v>118</v>
      </c>
      <c r="B147" s="181" t="s">
        <v>121</v>
      </c>
      <c r="C147" s="180" t="s">
        <v>3876</v>
      </c>
      <c r="D147" s="180" t="s">
        <v>126</v>
      </c>
      <c r="E147" s="180">
        <f t="shared" si="57"/>
        <v>14</v>
      </c>
      <c r="F147" s="159" t="s">
        <v>251</v>
      </c>
      <c r="G147" s="174">
        <v>4</v>
      </c>
      <c r="H147" s="174">
        <v>6</v>
      </c>
      <c r="I147" s="174">
        <v>4</v>
      </c>
      <c r="J147" s="174"/>
      <c r="K147" s="397">
        <f t="shared" si="60"/>
        <v>0</v>
      </c>
      <c r="L147" s="226">
        <v>0</v>
      </c>
      <c r="M147" s="226">
        <v>0</v>
      </c>
      <c r="N147" s="226">
        <v>0</v>
      </c>
      <c r="O147" s="397">
        <f t="shared" si="55"/>
        <v>4</v>
      </c>
      <c r="P147" s="226">
        <v>2</v>
      </c>
      <c r="Q147" s="226">
        <v>2</v>
      </c>
      <c r="R147" s="397">
        <f t="shared" si="56"/>
        <v>6</v>
      </c>
      <c r="S147" s="226">
        <v>2</v>
      </c>
      <c r="T147" s="226"/>
      <c r="U147" s="226">
        <v>4</v>
      </c>
      <c r="V147" s="397">
        <f t="shared" si="54"/>
        <v>2</v>
      </c>
      <c r="W147" s="226">
        <v>2</v>
      </c>
      <c r="X147" s="226"/>
      <c r="Y147" s="397">
        <v>2</v>
      </c>
      <c r="Z147" s="397"/>
    </row>
    <row r="148" spans="1:26" ht="94.5" outlineLevel="1">
      <c r="A148" s="174">
        <v>119</v>
      </c>
      <c r="B148" s="181" t="s">
        <v>204</v>
      </c>
      <c r="C148" s="2" t="s">
        <v>3877</v>
      </c>
      <c r="D148" s="180" t="s">
        <v>126</v>
      </c>
      <c r="E148" s="180">
        <f t="shared" si="57"/>
        <v>12</v>
      </c>
      <c r="F148" s="159" t="s">
        <v>252</v>
      </c>
      <c r="G148" s="174">
        <v>4</v>
      </c>
      <c r="H148" s="174">
        <v>4</v>
      </c>
      <c r="I148" s="174">
        <v>4</v>
      </c>
      <c r="J148" s="174"/>
      <c r="K148" s="397">
        <f t="shared" si="60"/>
        <v>3</v>
      </c>
      <c r="L148" s="226"/>
      <c r="M148" s="226">
        <v>3</v>
      </c>
      <c r="N148" s="226"/>
      <c r="O148" s="397">
        <f t="shared" si="55"/>
        <v>3</v>
      </c>
      <c r="P148" s="226">
        <v>3</v>
      </c>
      <c r="Q148" s="226"/>
      <c r="R148" s="397">
        <f t="shared" si="56"/>
        <v>3</v>
      </c>
      <c r="S148" s="226"/>
      <c r="T148" s="226"/>
      <c r="U148" s="226">
        <v>3</v>
      </c>
      <c r="V148" s="397">
        <f t="shared" si="54"/>
        <v>3</v>
      </c>
      <c r="W148" s="226"/>
      <c r="X148" s="226">
        <v>3</v>
      </c>
      <c r="Y148" s="397"/>
      <c r="Z148" s="397"/>
    </row>
    <row r="149" spans="1:26" ht="94.5" outlineLevel="1">
      <c r="A149" s="174">
        <v>120</v>
      </c>
      <c r="B149" s="181" t="s">
        <v>204</v>
      </c>
      <c r="C149" s="206" t="s">
        <v>3878</v>
      </c>
      <c r="D149" s="186" t="s">
        <v>126</v>
      </c>
      <c r="E149" s="180">
        <f t="shared" si="57"/>
        <v>12</v>
      </c>
      <c r="F149" s="159" t="s">
        <v>212</v>
      </c>
      <c r="G149" s="174">
        <v>4</v>
      </c>
      <c r="H149" s="174">
        <v>4</v>
      </c>
      <c r="I149" s="174">
        <v>4</v>
      </c>
      <c r="J149" s="174"/>
      <c r="K149" s="397">
        <f t="shared" si="60"/>
        <v>3</v>
      </c>
      <c r="L149" s="226">
        <v>3</v>
      </c>
      <c r="M149" s="226"/>
      <c r="N149" s="226"/>
      <c r="O149" s="397">
        <f t="shared" si="55"/>
        <v>3</v>
      </c>
      <c r="P149" s="226"/>
      <c r="Q149" s="226">
        <v>3</v>
      </c>
      <c r="R149" s="397">
        <f t="shared" si="56"/>
        <v>3</v>
      </c>
      <c r="S149" s="226"/>
      <c r="T149" s="226">
        <v>3</v>
      </c>
      <c r="U149" s="226"/>
      <c r="V149" s="397">
        <f t="shared" si="54"/>
        <v>3</v>
      </c>
      <c r="W149" s="226">
        <v>3</v>
      </c>
      <c r="X149" s="226"/>
      <c r="Y149" s="397"/>
      <c r="Z149" s="397"/>
    </row>
    <row r="150" spans="1:26" ht="157.5" outlineLevel="1">
      <c r="A150" s="174">
        <v>121</v>
      </c>
      <c r="B150" s="181" t="s">
        <v>122</v>
      </c>
      <c r="C150" s="2" t="s">
        <v>3879</v>
      </c>
      <c r="D150" s="180" t="s">
        <v>126</v>
      </c>
      <c r="E150" s="180">
        <f t="shared" si="57"/>
        <v>4</v>
      </c>
      <c r="F150" s="159" t="s">
        <v>167</v>
      </c>
      <c r="G150" s="174">
        <v>1</v>
      </c>
      <c r="H150" s="174">
        <v>2</v>
      </c>
      <c r="I150" s="174">
        <v>1</v>
      </c>
      <c r="J150" s="174"/>
      <c r="K150" s="397">
        <f t="shared" si="60"/>
        <v>0</v>
      </c>
      <c r="L150" s="226">
        <v>0</v>
      </c>
      <c r="M150" s="226">
        <v>0</v>
      </c>
      <c r="N150" s="226">
        <v>0</v>
      </c>
      <c r="O150" s="397">
        <f t="shared" si="55"/>
        <v>0</v>
      </c>
      <c r="P150" s="226"/>
      <c r="Q150" s="226"/>
      <c r="R150" s="397">
        <f t="shared" si="56"/>
        <v>4</v>
      </c>
      <c r="S150" s="226"/>
      <c r="T150" s="226"/>
      <c r="U150" s="226">
        <v>4</v>
      </c>
      <c r="V150" s="397">
        <f t="shared" si="54"/>
        <v>0</v>
      </c>
      <c r="W150" s="226"/>
      <c r="X150" s="226"/>
      <c r="Y150" s="397"/>
      <c r="Z150" s="397"/>
    </row>
    <row r="151" spans="1:26" ht="141.75" outlineLevel="1">
      <c r="A151" s="174">
        <v>122</v>
      </c>
      <c r="B151" s="181" t="s">
        <v>206</v>
      </c>
      <c r="C151" s="180" t="s">
        <v>3880</v>
      </c>
      <c r="D151" s="180" t="s">
        <v>126</v>
      </c>
      <c r="E151" s="180">
        <f t="shared" si="57"/>
        <v>20</v>
      </c>
      <c r="F151" s="159" t="s">
        <v>205</v>
      </c>
      <c r="G151" s="174">
        <v>6</v>
      </c>
      <c r="H151" s="174">
        <v>8</v>
      </c>
      <c r="I151" s="174">
        <v>6</v>
      </c>
      <c r="J151" s="174"/>
      <c r="K151" s="397">
        <f t="shared" si="60"/>
        <v>0</v>
      </c>
      <c r="L151" s="226">
        <v>0</v>
      </c>
      <c r="M151" s="226">
        <v>0</v>
      </c>
      <c r="N151" s="226">
        <v>0</v>
      </c>
      <c r="O151" s="397">
        <f t="shared" si="55"/>
        <v>5</v>
      </c>
      <c r="P151" s="226">
        <v>5</v>
      </c>
      <c r="Q151" s="226"/>
      <c r="R151" s="397">
        <f t="shared" si="56"/>
        <v>10</v>
      </c>
      <c r="S151" s="226"/>
      <c r="T151" s="226"/>
      <c r="U151" s="226">
        <v>10</v>
      </c>
      <c r="V151" s="397">
        <f t="shared" si="54"/>
        <v>5</v>
      </c>
      <c r="W151" s="226">
        <v>5</v>
      </c>
      <c r="X151" s="226"/>
      <c r="Y151" s="397"/>
      <c r="Z151" s="397"/>
    </row>
    <row r="152" spans="1:26" s="8" customFormat="1">
      <c r="A152" s="229">
        <v>24</v>
      </c>
      <c r="B152" s="431" t="s">
        <v>123</v>
      </c>
      <c r="C152" s="230"/>
      <c r="D152" s="230"/>
      <c r="E152" s="441">
        <f t="shared" si="57"/>
        <v>50</v>
      </c>
      <c r="F152" s="432"/>
      <c r="G152" s="229">
        <f>G153+G154</f>
        <v>0</v>
      </c>
      <c r="H152" s="229">
        <f t="shared" ref="H152:J152" si="69">H153+H154</f>
        <v>0</v>
      </c>
      <c r="I152" s="229">
        <f t="shared" si="69"/>
        <v>50</v>
      </c>
      <c r="J152" s="229">
        <f t="shared" si="69"/>
        <v>0</v>
      </c>
      <c r="K152" s="407">
        <f>K153+K154</f>
        <v>10</v>
      </c>
      <c r="L152" s="407">
        <f t="shared" ref="L152:Z152" si="70">L153+L154</f>
        <v>4</v>
      </c>
      <c r="M152" s="407">
        <f t="shared" si="70"/>
        <v>4</v>
      </c>
      <c r="N152" s="407">
        <f t="shared" si="70"/>
        <v>2</v>
      </c>
      <c r="O152" s="407">
        <f t="shared" si="70"/>
        <v>10</v>
      </c>
      <c r="P152" s="407">
        <f t="shared" si="70"/>
        <v>6</v>
      </c>
      <c r="Q152" s="407">
        <f t="shared" si="70"/>
        <v>4</v>
      </c>
      <c r="R152" s="407">
        <f t="shared" si="70"/>
        <v>12</v>
      </c>
      <c r="S152" s="407">
        <f t="shared" si="70"/>
        <v>4</v>
      </c>
      <c r="T152" s="407">
        <f t="shared" si="70"/>
        <v>4</v>
      </c>
      <c r="U152" s="407">
        <f t="shared" si="70"/>
        <v>4</v>
      </c>
      <c r="V152" s="407">
        <f t="shared" si="70"/>
        <v>12</v>
      </c>
      <c r="W152" s="407">
        <f t="shared" si="70"/>
        <v>6</v>
      </c>
      <c r="X152" s="407">
        <f t="shared" si="70"/>
        <v>6</v>
      </c>
      <c r="Y152" s="407">
        <f t="shared" si="70"/>
        <v>6</v>
      </c>
      <c r="Z152" s="407">
        <f t="shared" si="70"/>
        <v>0</v>
      </c>
    </row>
    <row r="153" spans="1:26" ht="126" outlineLevel="1">
      <c r="A153" s="174">
        <v>123</v>
      </c>
      <c r="B153" s="181" t="s">
        <v>270</v>
      </c>
      <c r="C153" s="180" t="s">
        <v>124</v>
      </c>
      <c r="D153" s="180" t="s">
        <v>127</v>
      </c>
      <c r="E153" s="180">
        <f t="shared" si="57"/>
        <v>20</v>
      </c>
      <c r="F153" s="207" t="s">
        <v>211</v>
      </c>
      <c r="G153" s="174"/>
      <c r="H153" s="174"/>
      <c r="I153" s="174">
        <v>20</v>
      </c>
      <c r="J153" s="174"/>
      <c r="K153" s="397">
        <f t="shared" si="60"/>
        <v>4</v>
      </c>
      <c r="L153" s="226">
        <v>2</v>
      </c>
      <c r="M153" s="226">
        <v>0</v>
      </c>
      <c r="N153" s="226">
        <v>2</v>
      </c>
      <c r="O153" s="397">
        <f t="shared" si="55"/>
        <v>4</v>
      </c>
      <c r="P153" s="226">
        <v>4</v>
      </c>
      <c r="Q153" s="226"/>
      <c r="R153" s="397">
        <f t="shared" si="56"/>
        <v>4</v>
      </c>
      <c r="S153" s="226"/>
      <c r="T153" s="226">
        <v>4</v>
      </c>
      <c r="U153" s="226"/>
      <c r="V153" s="397">
        <f t="shared" si="54"/>
        <v>6</v>
      </c>
      <c r="W153" s="226">
        <v>4</v>
      </c>
      <c r="X153" s="226">
        <v>2</v>
      </c>
      <c r="Y153" s="397">
        <v>2</v>
      </c>
      <c r="Z153" s="397"/>
    </row>
    <row r="154" spans="1:26" ht="63" outlineLevel="1">
      <c r="A154" s="174">
        <v>124</v>
      </c>
      <c r="B154" s="181" t="s">
        <v>271</v>
      </c>
      <c r="C154" s="180" t="s">
        <v>125</v>
      </c>
      <c r="D154" s="180" t="s">
        <v>127</v>
      </c>
      <c r="E154" s="180">
        <f t="shared" si="57"/>
        <v>30</v>
      </c>
      <c r="F154" s="207" t="s">
        <v>210</v>
      </c>
      <c r="G154" s="174"/>
      <c r="H154" s="174"/>
      <c r="I154" s="174">
        <v>30</v>
      </c>
      <c r="J154" s="174"/>
      <c r="K154" s="397">
        <f t="shared" si="60"/>
        <v>6</v>
      </c>
      <c r="L154" s="226">
        <v>2</v>
      </c>
      <c r="M154" s="226">
        <v>4</v>
      </c>
      <c r="N154" s="226"/>
      <c r="O154" s="397">
        <f t="shared" si="55"/>
        <v>6</v>
      </c>
      <c r="P154" s="226">
        <v>2</v>
      </c>
      <c r="Q154" s="226">
        <v>4</v>
      </c>
      <c r="R154" s="397">
        <f t="shared" si="56"/>
        <v>8</v>
      </c>
      <c r="S154" s="226">
        <v>4</v>
      </c>
      <c r="T154" s="226"/>
      <c r="U154" s="226">
        <v>4</v>
      </c>
      <c r="V154" s="397">
        <f t="shared" si="54"/>
        <v>6</v>
      </c>
      <c r="W154" s="226">
        <v>2</v>
      </c>
      <c r="X154" s="226">
        <v>4</v>
      </c>
      <c r="Y154" s="397">
        <v>4</v>
      </c>
      <c r="Z154" s="397"/>
    </row>
    <row r="155" spans="1:26" s="20" customFormat="1">
      <c r="A155" s="19"/>
      <c r="K155" s="21"/>
      <c r="L155" s="21"/>
      <c r="M155" s="21"/>
      <c r="N155" s="22"/>
      <c r="O155" s="22"/>
      <c r="P155" s="22"/>
      <c r="Q155" s="22"/>
      <c r="R155" s="22"/>
      <c r="S155" s="22"/>
      <c r="T155" s="22"/>
      <c r="U155" s="22"/>
      <c r="V155" s="22"/>
      <c r="W155" s="22"/>
      <c r="X155" s="22"/>
      <c r="Y155" s="22"/>
      <c r="Z155" s="22"/>
    </row>
    <row r="156" spans="1:26" s="20" customFormat="1">
      <c r="A156" s="19"/>
      <c r="K156" s="21"/>
      <c r="L156" s="21"/>
      <c r="M156" s="21"/>
      <c r="N156" s="22"/>
      <c r="O156" s="22"/>
      <c r="P156" s="22"/>
      <c r="Q156" s="22"/>
      <c r="R156" s="22"/>
      <c r="S156" s="22"/>
      <c r="T156" s="22"/>
      <c r="U156" s="22"/>
      <c r="V156" s="22"/>
      <c r="W156" s="22"/>
      <c r="X156" s="22"/>
      <c r="Y156" s="22"/>
      <c r="Z156" s="22"/>
    </row>
    <row r="157" spans="1:26" s="20" customFormat="1">
      <c r="A157" s="19"/>
      <c r="K157" s="21"/>
      <c r="L157" s="21"/>
      <c r="M157" s="21"/>
      <c r="N157" s="22"/>
      <c r="O157" s="22"/>
      <c r="P157" s="22"/>
      <c r="Q157" s="22"/>
      <c r="R157" s="22"/>
      <c r="S157" s="22"/>
      <c r="T157" s="22"/>
      <c r="U157" s="22"/>
      <c r="V157" s="22"/>
      <c r="W157" s="22"/>
      <c r="X157" s="22"/>
      <c r="Y157" s="22"/>
      <c r="Z157" s="22"/>
    </row>
    <row r="158" spans="1:26" s="20" customFormat="1">
      <c r="A158" s="19"/>
      <c r="K158" s="21"/>
      <c r="L158" s="21"/>
      <c r="M158" s="21"/>
      <c r="N158" s="22"/>
      <c r="O158" s="22"/>
      <c r="P158" s="22"/>
      <c r="Q158" s="22"/>
      <c r="R158" s="22"/>
      <c r="S158" s="22"/>
      <c r="T158" s="22"/>
      <c r="U158" s="22"/>
      <c r="V158" s="22"/>
      <c r="W158" s="22"/>
      <c r="X158" s="22"/>
      <c r="Y158" s="22"/>
      <c r="Z158" s="22"/>
    </row>
    <row r="159" spans="1:26" s="20" customFormat="1">
      <c r="A159" s="19"/>
      <c r="K159" s="21"/>
      <c r="L159" s="21"/>
      <c r="M159" s="21"/>
      <c r="N159" s="22"/>
      <c r="O159" s="22"/>
      <c r="P159" s="22"/>
      <c r="Q159" s="22"/>
      <c r="R159" s="22"/>
      <c r="S159" s="22"/>
      <c r="T159" s="22"/>
      <c r="U159" s="22"/>
      <c r="V159" s="22"/>
      <c r="W159" s="22"/>
      <c r="X159" s="22"/>
      <c r="Y159" s="22"/>
      <c r="Z159" s="22"/>
    </row>
    <row r="160" spans="1:26" s="20" customFormat="1">
      <c r="A160" s="19"/>
      <c r="K160" s="21"/>
      <c r="L160" s="21"/>
      <c r="M160" s="21"/>
      <c r="N160" s="22"/>
      <c r="O160" s="22"/>
      <c r="P160" s="22"/>
      <c r="Q160" s="22"/>
      <c r="R160" s="22"/>
      <c r="S160" s="22"/>
      <c r="T160" s="22"/>
      <c r="U160" s="22"/>
      <c r="V160" s="22"/>
      <c r="W160" s="22"/>
      <c r="X160" s="22"/>
      <c r="Y160" s="22"/>
      <c r="Z160" s="22"/>
    </row>
    <row r="161" spans="1:26" s="20" customFormat="1">
      <c r="A161" s="19"/>
      <c r="K161" s="21"/>
      <c r="L161" s="21"/>
      <c r="M161" s="21"/>
      <c r="N161" s="22"/>
      <c r="O161" s="22"/>
      <c r="P161" s="22"/>
      <c r="Q161" s="22"/>
      <c r="R161" s="22"/>
      <c r="S161" s="22"/>
      <c r="T161" s="22"/>
      <c r="U161" s="22"/>
      <c r="V161" s="22"/>
      <c r="W161" s="22"/>
      <c r="X161" s="22"/>
      <c r="Y161" s="22"/>
      <c r="Z161" s="22"/>
    </row>
    <row r="162" spans="1:26" s="20" customFormat="1">
      <c r="A162" s="19"/>
      <c r="K162" s="21"/>
      <c r="L162" s="21"/>
      <c r="M162" s="21"/>
      <c r="N162" s="22"/>
      <c r="O162" s="22"/>
      <c r="P162" s="22"/>
      <c r="Q162" s="22"/>
      <c r="R162" s="22"/>
      <c r="S162" s="22"/>
      <c r="T162" s="22"/>
      <c r="U162" s="22"/>
      <c r="V162" s="22"/>
      <c r="W162" s="22"/>
      <c r="X162" s="22"/>
      <c r="Y162" s="22"/>
      <c r="Z162" s="22"/>
    </row>
    <row r="163" spans="1:26" s="20" customFormat="1">
      <c r="A163" s="19"/>
      <c r="K163" s="21"/>
      <c r="L163" s="21"/>
      <c r="M163" s="21"/>
      <c r="N163" s="22"/>
      <c r="O163" s="22"/>
      <c r="P163" s="22"/>
      <c r="Q163" s="22"/>
      <c r="R163" s="22"/>
      <c r="S163" s="22"/>
      <c r="T163" s="22"/>
      <c r="U163" s="22"/>
      <c r="V163" s="22"/>
      <c r="W163" s="22"/>
      <c r="X163" s="22"/>
      <c r="Y163" s="22"/>
      <c r="Z163" s="22"/>
    </row>
    <row r="164" spans="1:26" s="20" customFormat="1">
      <c r="A164" s="19"/>
      <c r="K164" s="21"/>
      <c r="L164" s="21"/>
      <c r="M164" s="21"/>
      <c r="N164" s="22"/>
      <c r="O164" s="22"/>
      <c r="P164" s="22"/>
      <c r="Q164" s="22"/>
      <c r="R164" s="22"/>
      <c r="S164" s="22"/>
      <c r="T164" s="22"/>
      <c r="U164" s="22"/>
      <c r="V164" s="22"/>
      <c r="W164" s="22"/>
      <c r="X164" s="22"/>
      <c r="Y164" s="22"/>
      <c r="Z164" s="22"/>
    </row>
    <row r="165" spans="1:26" s="20" customFormat="1">
      <c r="A165" s="19"/>
      <c r="K165" s="21"/>
      <c r="L165" s="21"/>
      <c r="M165" s="21"/>
      <c r="N165" s="22"/>
      <c r="O165" s="22"/>
      <c r="P165" s="22"/>
      <c r="Q165" s="22"/>
      <c r="R165" s="22"/>
      <c r="S165" s="22"/>
      <c r="T165" s="22"/>
      <c r="U165" s="22"/>
      <c r="V165" s="22"/>
      <c r="W165" s="22"/>
      <c r="X165" s="22"/>
      <c r="Y165" s="22"/>
      <c r="Z165" s="22"/>
    </row>
    <row r="166" spans="1:26" s="20" customFormat="1">
      <c r="A166" s="19"/>
      <c r="K166" s="21"/>
      <c r="L166" s="21"/>
      <c r="M166" s="21"/>
      <c r="N166" s="22"/>
      <c r="O166" s="22"/>
      <c r="P166" s="22"/>
      <c r="Q166" s="22"/>
      <c r="R166" s="22"/>
      <c r="S166" s="22"/>
      <c r="T166" s="22"/>
      <c r="U166" s="22"/>
      <c r="V166" s="22"/>
      <c r="W166" s="22"/>
      <c r="X166" s="22"/>
      <c r="Y166" s="22"/>
      <c r="Z166" s="22"/>
    </row>
    <row r="167" spans="1:26" s="20" customFormat="1">
      <c r="A167" s="19"/>
      <c r="K167" s="21"/>
      <c r="L167" s="21"/>
      <c r="M167" s="21"/>
      <c r="N167" s="22"/>
      <c r="O167" s="22"/>
      <c r="P167" s="22"/>
      <c r="Q167" s="22"/>
      <c r="R167" s="22"/>
      <c r="S167" s="22"/>
      <c r="T167" s="22"/>
      <c r="U167" s="22"/>
      <c r="V167" s="22"/>
      <c r="W167" s="22"/>
      <c r="X167" s="22"/>
      <c r="Y167" s="22"/>
      <c r="Z167" s="22"/>
    </row>
    <row r="168" spans="1:26" s="20" customFormat="1">
      <c r="A168" s="19"/>
      <c r="K168" s="21"/>
      <c r="L168" s="21"/>
      <c r="M168" s="21"/>
      <c r="N168" s="22"/>
      <c r="O168" s="22"/>
      <c r="P168" s="22"/>
      <c r="Q168" s="22"/>
      <c r="R168" s="22"/>
      <c r="S168" s="22"/>
      <c r="T168" s="22"/>
      <c r="U168" s="22"/>
      <c r="V168" s="22"/>
      <c r="W168" s="22"/>
      <c r="X168" s="22"/>
      <c r="Y168" s="22"/>
      <c r="Z168" s="22"/>
    </row>
    <row r="169" spans="1:26" s="20" customFormat="1">
      <c r="A169" s="19"/>
      <c r="K169" s="21"/>
      <c r="L169" s="21"/>
      <c r="M169" s="21"/>
      <c r="N169" s="22"/>
      <c r="O169" s="22"/>
      <c r="P169" s="22"/>
      <c r="Q169" s="22"/>
      <c r="R169" s="22"/>
      <c r="S169" s="22"/>
      <c r="T169" s="22"/>
      <c r="U169" s="22"/>
      <c r="V169" s="22"/>
      <c r="W169" s="22"/>
      <c r="X169" s="22"/>
      <c r="Y169" s="22"/>
      <c r="Z169" s="22"/>
    </row>
    <row r="170" spans="1:26" s="20" customFormat="1">
      <c r="A170" s="19"/>
      <c r="K170" s="21"/>
      <c r="L170" s="21"/>
      <c r="M170" s="21"/>
      <c r="N170" s="22"/>
      <c r="O170" s="22"/>
      <c r="P170" s="22"/>
      <c r="Q170" s="22"/>
      <c r="R170" s="22"/>
      <c r="S170" s="22"/>
      <c r="T170" s="22"/>
      <c r="U170" s="22"/>
      <c r="V170" s="22"/>
      <c r="W170" s="22"/>
      <c r="X170" s="22"/>
      <c r="Y170" s="22"/>
      <c r="Z170" s="22"/>
    </row>
    <row r="171" spans="1:26" s="20" customFormat="1">
      <c r="A171" s="19"/>
      <c r="K171" s="21"/>
      <c r="L171" s="21"/>
      <c r="M171" s="21"/>
      <c r="N171" s="22"/>
      <c r="O171" s="22"/>
      <c r="P171" s="22"/>
      <c r="Q171" s="22"/>
      <c r="R171" s="22"/>
      <c r="S171" s="22"/>
      <c r="T171" s="22"/>
      <c r="U171" s="22"/>
      <c r="V171" s="22"/>
      <c r="W171" s="22"/>
      <c r="X171" s="22"/>
      <c r="Y171" s="22"/>
      <c r="Z171" s="22"/>
    </row>
    <row r="172" spans="1:26" s="20" customFormat="1">
      <c r="A172" s="19"/>
      <c r="K172" s="21"/>
      <c r="L172" s="21"/>
      <c r="M172" s="21"/>
      <c r="N172" s="22"/>
      <c r="O172" s="22"/>
      <c r="P172" s="22"/>
      <c r="Q172" s="22"/>
      <c r="R172" s="22"/>
      <c r="S172" s="22"/>
      <c r="T172" s="22"/>
      <c r="U172" s="22"/>
      <c r="V172" s="22"/>
      <c r="W172" s="22"/>
      <c r="X172" s="22"/>
      <c r="Y172" s="22"/>
      <c r="Z172" s="22"/>
    </row>
    <row r="173" spans="1:26" s="20" customFormat="1">
      <c r="A173" s="19"/>
      <c r="K173" s="21"/>
      <c r="L173" s="21"/>
      <c r="M173" s="21"/>
      <c r="N173" s="22"/>
      <c r="O173" s="22"/>
      <c r="P173" s="22"/>
      <c r="Q173" s="22"/>
      <c r="R173" s="22"/>
      <c r="S173" s="22"/>
      <c r="T173" s="22"/>
      <c r="U173" s="22"/>
      <c r="V173" s="22"/>
      <c r="W173" s="22"/>
      <c r="X173" s="22"/>
      <c r="Y173" s="22"/>
      <c r="Z173" s="22"/>
    </row>
    <row r="174" spans="1:26" s="20" customFormat="1">
      <c r="A174" s="19"/>
      <c r="K174" s="21"/>
      <c r="L174" s="21"/>
      <c r="M174" s="21"/>
      <c r="N174" s="22"/>
      <c r="O174" s="22"/>
      <c r="P174" s="22"/>
      <c r="Q174" s="22"/>
      <c r="R174" s="22"/>
      <c r="S174" s="22"/>
      <c r="T174" s="22"/>
      <c r="U174" s="22"/>
      <c r="V174" s="22"/>
      <c r="W174" s="22"/>
      <c r="X174" s="22"/>
      <c r="Y174" s="22"/>
      <c r="Z174" s="22"/>
    </row>
    <row r="175" spans="1:26" s="20" customFormat="1">
      <c r="A175" s="19"/>
      <c r="K175" s="21"/>
      <c r="L175" s="21"/>
      <c r="M175" s="21"/>
      <c r="N175" s="22"/>
      <c r="O175" s="22"/>
      <c r="P175" s="22"/>
      <c r="Q175" s="22"/>
      <c r="R175" s="22"/>
      <c r="S175" s="22"/>
      <c r="T175" s="22"/>
      <c r="U175" s="22"/>
      <c r="V175" s="22"/>
      <c r="W175" s="22"/>
      <c r="X175" s="22"/>
      <c r="Y175" s="22"/>
      <c r="Z175" s="22"/>
    </row>
    <row r="176" spans="1:26" s="20" customFormat="1">
      <c r="A176" s="19"/>
      <c r="K176" s="21"/>
      <c r="L176" s="21"/>
      <c r="M176" s="21"/>
      <c r="N176" s="22"/>
      <c r="O176" s="22"/>
      <c r="P176" s="22"/>
      <c r="Q176" s="22"/>
      <c r="R176" s="22"/>
      <c r="S176" s="22"/>
      <c r="T176" s="22"/>
      <c r="U176" s="22"/>
      <c r="V176" s="22"/>
      <c r="W176" s="22"/>
      <c r="X176" s="22"/>
      <c r="Y176" s="22"/>
      <c r="Z176" s="22"/>
    </row>
    <row r="177" spans="1:26" s="20" customFormat="1">
      <c r="A177" s="19"/>
      <c r="K177" s="21"/>
      <c r="L177" s="21"/>
      <c r="M177" s="21"/>
      <c r="N177" s="22"/>
      <c r="O177" s="22"/>
      <c r="P177" s="22"/>
      <c r="Q177" s="22"/>
      <c r="R177" s="22"/>
      <c r="S177" s="22"/>
      <c r="T177" s="22"/>
      <c r="U177" s="22"/>
      <c r="V177" s="22"/>
      <c r="W177" s="22"/>
      <c r="X177" s="22"/>
      <c r="Y177" s="22"/>
      <c r="Z177" s="22"/>
    </row>
    <row r="178" spans="1:26" s="20" customFormat="1">
      <c r="A178" s="19"/>
      <c r="K178" s="21"/>
      <c r="L178" s="21"/>
      <c r="M178" s="21"/>
      <c r="N178" s="22"/>
      <c r="O178" s="22"/>
      <c r="P178" s="22"/>
      <c r="Q178" s="22"/>
      <c r="R178" s="22"/>
      <c r="S178" s="22"/>
      <c r="T178" s="22"/>
      <c r="U178" s="22"/>
      <c r="V178" s="22"/>
      <c r="W178" s="22"/>
      <c r="X178" s="22"/>
      <c r="Y178" s="22"/>
      <c r="Z178" s="22"/>
    </row>
    <row r="179" spans="1:26" s="20" customFormat="1">
      <c r="A179" s="19"/>
      <c r="K179" s="21"/>
      <c r="L179" s="21"/>
      <c r="M179" s="21"/>
      <c r="N179" s="22"/>
      <c r="O179" s="22"/>
      <c r="P179" s="22"/>
      <c r="Q179" s="22"/>
      <c r="R179" s="22"/>
      <c r="S179" s="22"/>
      <c r="T179" s="22"/>
      <c r="U179" s="22"/>
      <c r="V179" s="22"/>
      <c r="W179" s="22"/>
      <c r="X179" s="22"/>
      <c r="Y179" s="22"/>
      <c r="Z179" s="22"/>
    </row>
    <row r="180" spans="1:26" s="20" customFormat="1">
      <c r="A180" s="19"/>
      <c r="K180" s="21"/>
      <c r="L180" s="21"/>
      <c r="M180" s="21"/>
      <c r="N180" s="22"/>
      <c r="O180" s="22"/>
      <c r="P180" s="22"/>
      <c r="Q180" s="22"/>
      <c r="R180" s="22"/>
      <c r="S180" s="22"/>
      <c r="T180" s="22"/>
      <c r="U180" s="22"/>
      <c r="V180" s="22"/>
      <c r="W180" s="22"/>
      <c r="X180" s="22"/>
      <c r="Y180" s="22"/>
      <c r="Z180" s="22"/>
    </row>
    <row r="181" spans="1:26" s="20" customFormat="1">
      <c r="A181" s="19"/>
      <c r="K181" s="21"/>
      <c r="L181" s="21"/>
      <c r="M181" s="21"/>
      <c r="N181" s="22"/>
      <c r="O181" s="22"/>
      <c r="P181" s="22"/>
      <c r="Q181" s="22"/>
      <c r="R181" s="22"/>
      <c r="S181" s="22"/>
      <c r="T181" s="22"/>
      <c r="U181" s="22"/>
      <c r="V181" s="22"/>
      <c r="W181" s="22"/>
      <c r="X181" s="22"/>
      <c r="Y181" s="22"/>
      <c r="Z181" s="22"/>
    </row>
    <row r="182" spans="1:26" s="20" customFormat="1">
      <c r="A182" s="19"/>
      <c r="K182" s="21"/>
      <c r="L182" s="21"/>
      <c r="M182" s="21"/>
      <c r="N182" s="22"/>
      <c r="O182" s="22"/>
      <c r="P182" s="22"/>
      <c r="Q182" s="22"/>
      <c r="R182" s="22"/>
      <c r="S182" s="22"/>
      <c r="T182" s="22"/>
      <c r="U182" s="22"/>
      <c r="V182" s="22"/>
      <c r="W182" s="22"/>
      <c r="X182" s="22"/>
      <c r="Y182" s="22"/>
      <c r="Z182" s="22"/>
    </row>
    <row r="183" spans="1:26" s="20" customFormat="1">
      <c r="A183" s="19"/>
      <c r="K183" s="21"/>
      <c r="L183" s="21"/>
      <c r="M183" s="21"/>
      <c r="N183" s="22"/>
      <c r="O183" s="22"/>
      <c r="P183" s="22"/>
      <c r="Q183" s="22"/>
      <c r="R183" s="22"/>
      <c r="S183" s="22"/>
      <c r="T183" s="22"/>
      <c r="U183" s="22"/>
      <c r="V183" s="22"/>
      <c r="W183" s="22"/>
      <c r="X183" s="22"/>
      <c r="Y183" s="22"/>
      <c r="Z183" s="22"/>
    </row>
    <row r="184" spans="1:26" s="20" customFormat="1">
      <c r="A184" s="19"/>
      <c r="K184" s="21"/>
      <c r="L184" s="21"/>
      <c r="M184" s="21"/>
      <c r="N184" s="22"/>
      <c r="O184" s="22"/>
      <c r="P184" s="22"/>
      <c r="Q184" s="22"/>
      <c r="R184" s="22"/>
      <c r="S184" s="22"/>
      <c r="T184" s="22"/>
      <c r="U184" s="22"/>
      <c r="V184" s="22"/>
      <c r="W184" s="22"/>
      <c r="X184" s="22"/>
      <c r="Y184" s="22"/>
      <c r="Z184" s="22"/>
    </row>
    <row r="185" spans="1:26" s="20" customFormat="1">
      <c r="A185" s="19"/>
      <c r="K185" s="21"/>
      <c r="L185" s="21"/>
      <c r="M185" s="21"/>
      <c r="N185" s="22"/>
      <c r="O185" s="22"/>
      <c r="P185" s="22"/>
      <c r="Q185" s="22"/>
      <c r="R185" s="22"/>
      <c r="S185" s="22"/>
      <c r="T185" s="22"/>
      <c r="U185" s="22"/>
      <c r="V185" s="22"/>
      <c r="W185" s="22"/>
      <c r="X185" s="22"/>
      <c r="Y185" s="22"/>
      <c r="Z185" s="22"/>
    </row>
    <row r="186" spans="1:26" s="20" customFormat="1">
      <c r="A186" s="19"/>
      <c r="K186" s="21"/>
      <c r="L186" s="21"/>
      <c r="M186" s="21"/>
      <c r="N186" s="22"/>
      <c r="O186" s="22"/>
      <c r="P186" s="22"/>
      <c r="Q186" s="22"/>
      <c r="R186" s="22"/>
      <c r="S186" s="22"/>
      <c r="T186" s="22"/>
      <c r="U186" s="22"/>
      <c r="V186" s="22"/>
      <c r="W186" s="22"/>
      <c r="X186" s="22"/>
      <c r="Y186" s="22"/>
      <c r="Z186" s="22"/>
    </row>
    <row r="187" spans="1:26" s="20" customFormat="1">
      <c r="A187" s="19"/>
      <c r="K187" s="21"/>
      <c r="L187" s="21"/>
      <c r="M187" s="21"/>
      <c r="N187" s="22"/>
      <c r="O187" s="22"/>
      <c r="P187" s="22"/>
      <c r="Q187" s="22"/>
      <c r="R187" s="22"/>
      <c r="S187" s="22"/>
      <c r="T187" s="22"/>
      <c r="U187" s="22"/>
      <c r="V187" s="22"/>
      <c r="W187" s="22"/>
      <c r="X187" s="22"/>
      <c r="Y187" s="22"/>
      <c r="Z187" s="22"/>
    </row>
    <row r="188" spans="1:26" s="20" customFormat="1">
      <c r="A188" s="19"/>
      <c r="K188" s="21"/>
      <c r="L188" s="21"/>
      <c r="M188" s="21"/>
      <c r="N188" s="22"/>
      <c r="O188" s="22"/>
      <c r="P188" s="22"/>
      <c r="Q188" s="22"/>
      <c r="R188" s="22"/>
      <c r="S188" s="22"/>
      <c r="T188" s="22"/>
      <c r="U188" s="22"/>
      <c r="V188" s="22"/>
      <c r="W188" s="22"/>
      <c r="X188" s="22"/>
      <c r="Y188" s="22"/>
      <c r="Z188" s="22"/>
    </row>
    <row r="189" spans="1:26" s="20" customFormat="1">
      <c r="A189" s="19"/>
      <c r="K189" s="21"/>
      <c r="L189" s="21"/>
      <c r="M189" s="21"/>
      <c r="N189" s="22"/>
      <c r="O189" s="22"/>
      <c r="P189" s="22"/>
      <c r="Q189" s="22"/>
      <c r="R189" s="22"/>
      <c r="S189" s="22"/>
      <c r="T189" s="22"/>
      <c r="U189" s="22"/>
      <c r="V189" s="22"/>
      <c r="W189" s="22"/>
      <c r="X189" s="22"/>
      <c r="Y189" s="22"/>
      <c r="Z189" s="22"/>
    </row>
    <row r="190" spans="1:26" s="20" customFormat="1">
      <c r="A190" s="19"/>
      <c r="K190" s="21"/>
      <c r="L190" s="21"/>
      <c r="M190" s="21"/>
      <c r="N190" s="22"/>
      <c r="O190" s="22"/>
      <c r="P190" s="22"/>
      <c r="Q190" s="22"/>
      <c r="R190" s="22"/>
      <c r="S190" s="22"/>
      <c r="T190" s="22"/>
      <c r="U190" s="22"/>
      <c r="V190" s="22"/>
      <c r="W190" s="22"/>
      <c r="X190" s="22"/>
      <c r="Y190" s="22"/>
      <c r="Z190" s="22"/>
    </row>
    <row r="191" spans="1:26" s="20" customFormat="1">
      <c r="A191" s="19"/>
      <c r="K191" s="21"/>
      <c r="L191" s="21"/>
      <c r="M191" s="21"/>
      <c r="N191" s="22"/>
      <c r="O191" s="22"/>
      <c r="P191" s="22"/>
      <c r="Q191" s="22"/>
      <c r="R191" s="22"/>
      <c r="S191" s="22"/>
      <c r="T191" s="22"/>
      <c r="U191" s="22"/>
      <c r="V191" s="22"/>
      <c r="W191" s="22"/>
      <c r="X191" s="22"/>
      <c r="Y191" s="22"/>
      <c r="Z191" s="22"/>
    </row>
    <row r="192" spans="1:26" s="20" customFormat="1">
      <c r="A192" s="19"/>
      <c r="K192" s="21"/>
      <c r="L192" s="21"/>
      <c r="M192" s="21"/>
      <c r="N192" s="22"/>
      <c r="O192" s="22"/>
      <c r="P192" s="22"/>
      <c r="Q192" s="22"/>
      <c r="R192" s="22"/>
      <c r="S192" s="22"/>
      <c r="T192" s="22"/>
      <c r="U192" s="22"/>
      <c r="V192" s="22"/>
      <c r="W192" s="22"/>
      <c r="X192" s="22"/>
      <c r="Y192" s="22"/>
      <c r="Z192" s="22"/>
    </row>
    <row r="193" spans="1:26" s="20" customFormat="1">
      <c r="A193" s="19"/>
      <c r="K193" s="21"/>
      <c r="L193" s="21"/>
      <c r="M193" s="21"/>
      <c r="N193" s="22"/>
      <c r="O193" s="22"/>
      <c r="P193" s="22"/>
      <c r="Q193" s="22"/>
      <c r="R193" s="22"/>
      <c r="S193" s="22"/>
      <c r="T193" s="22"/>
      <c r="U193" s="22"/>
      <c r="V193" s="22"/>
      <c r="W193" s="22"/>
      <c r="X193" s="22"/>
      <c r="Y193" s="22"/>
      <c r="Z193" s="22"/>
    </row>
    <row r="194" spans="1:26" s="20" customFormat="1">
      <c r="A194" s="19"/>
      <c r="K194" s="21"/>
      <c r="L194" s="21"/>
      <c r="M194" s="21"/>
      <c r="N194" s="22"/>
      <c r="O194" s="22"/>
      <c r="P194" s="22"/>
      <c r="Q194" s="22"/>
      <c r="R194" s="22"/>
      <c r="S194" s="22"/>
      <c r="T194" s="22"/>
      <c r="U194" s="22"/>
      <c r="V194" s="22"/>
      <c r="W194" s="22"/>
      <c r="X194" s="22"/>
      <c r="Y194" s="22"/>
      <c r="Z194" s="22"/>
    </row>
    <row r="195" spans="1:26" s="20" customFormat="1">
      <c r="A195" s="19"/>
      <c r="K195" s="21"/>
      <c r="L195" s="21"/>
      <c r="M195" s="21"/>
      <c r="N195" s="22"/>
      <c r="O195" s="22"/>
      <c r="P195" s="22"/>
      <c r="Q195" s="22"/>
      <c r="R195" s="22"/>
      <c r="S195" s="22"/>
      <c r="T195" s="22"/>
      <c r="U195" s="22"/>
      <c r="V195" s="22"/>
      <c r="W195" s="22"/>
      <c r="X195" s="22"/>
      <c r="Y195" s="22"/>
      <c r="Z195" s="22"/>
    </row>
    <row r="196" spans="1:26" s="20" customFormat="1">
      <c r="A196" s="19"/>
      <c r="K196" s="21"/>
      <c r="L196" s="21"/>
      <c r="M196" s="21"/>
      <c r="N196" s="22"/>
      <c r="O196" s="22"/>
      <c r="P196" s="22"/>
      <c r="Q196" s="22"/>
      <c r="R196" s="22"/>
      <c r="S196" s="22"/>
      <c r="T196" s="22"/>
      <c r="U196" s="22"/>
      <c r="V196" s="22"/>
      <c r="W196" s="22"/>
      <c r="X196" s="22"/>
      <c r="Y196" s="22"/>
      <c r="Z196" s="22"/>
    </row>
    <row r="197" spans="1:26" s="20" customFormat="1">
      <c r="A197" s="19"/>
      <c r="K197" s="21"/>
      <c r="L197" s="21"/>
      <c r="M197" s="21"/>
      <c r="N197" s="22"/>
      <c r="O197" s="22"/>
      <c r="P197" s="22"/>
      <c r="Q197" s="22"/>
      <c r="R197" s="22"/>
      <c r="S197" s="22"/>
      <c r="T197" s="22"/>
      <c r="U197" s="22"/>
      <c r="V197" s="22"/>
      <c r="W197" s="22"/>
      <c r="X197" s="22"/>
      <c r="Y197" s="22"/>
      <c r="Z197" s="22"/>
    </row>
    <row r="198" spans="1:26" s="20" customFormat="1">
      <c r="A198" s="19"/>
      <c r="K198" s="21"/>
      <c r="L198" s="21"/>
      <c r="M198" s="21"/>
      <c r="N198" s="22"/>
      <c r="O198" s="22"/>
      <c r="P198" s="22"/>
      <c r="Q198" s="22"/>
      <c r="R198" s="22"/>
      <c r="S198" s="22"/>
      <c r="T198" s="22"/>
      <c r="U198" s="22"/>
      <c r="V198" s="22"/>
      <c r="W198" s="22"/>
      <c r="X198" s="22"/>
      <c r="Y198" s="22"/>
      <c r="Z198" s="22"/>
    </row>
    <row r="199" spans="1:26" s="20" customFormat="1">
      <c r="A199" s="19"/>
      <c r="K199" s="21"/>
      <c r="L199" s="21"/>
      <c r="M199" s="21"/>
      <c r="N199" s="22"/>
      <c r="O199" s="22"/>
      <c r="P199" s="22"/>
      <c r="Q199" s="22"/>
      <c r="R199" s="22"/>
      <c r="S199" s="22"/>
      <c r="T199" s="22"/>
      <c r="U199" s="22"/>
      <c r="V199" s="22"/>
      <c r="W199" s="22"/>
      <c r="X199" s="22"/>
      <c r="Y199" s="22"/>
      <c r="Z199" s="22"/>
    </row>
    <row r="200" spans="1:26" s="20" customFormat="1">
      <c r="A200" s="19"/>
      <c r="K200" s="21"/>
      <c r="L200" s="21"/>
      <c r="M200" s="21"/>
      <c r="N200" s="22"/>
      <c r="O200" s="22"/>
      <c r="P200" s="22"/>
      <c r="Q200" s="22"/>
      <c r="R200" s="22"/>
      <c r="S200" s="22"/>
      <c r="T200" s="22"/>
      <c r="U200" s="22"/>
      <c r="V200" s="22"/>
      <c r="W200" s="22"/>
      <c r="X200" s="22"/>
      <c r="Y200" s="22"/>
      <c r="Z200" s="22"/>
    </row>
    <row r="201" spans="1:26" s="20" customFormat="1">
      <c r="A201" s="19"/>
      <c r="K201" s="21"/>
      <c r="L201" s="21"/>
      <c r="M201" s="21"/>
      <c r="N201" s="22"/>
      <c r="O201" s="22"/>
      <c r="P201" s="22"/>
      <c r="Q201" s="22"/>
      <c r="R201" s="22"/>
      <c r="S201" s="22"/>
      <c r="T201" s="22"/>
      <c r="U201" s="22"/>
      <c r="V201" s="22"/>
      <c r="W201" s="22"/>
      <c r="X201" s="22"/>
      <c r="Y201" s="22"/>
      <c r="Z201" s="22"/>
    </row>
    <row r="202" spans="1:26" s="20" customFormat="1">
      <c r="A202" s="19"/>
      <c r="K202" s="21"/>
      <c r="L202" s="21"/>
      <c r="M202" s="21"/>
      <c r="N202" s="22"/>
      <c r="O202" s="22"/>
      <c r="P202" s="22"/>
      <c r="Q202" s="22"/>
      <c r="R202" s="22"/>
      <c r="S202" s="22"/>
      <c r="T202" s="22"/>
      <c r="U202" s="22"/>
      <c r="V202" s="22"/>
      <c r="W202" s="22"/>
      <c r="X202" s="22"/>
      <c r="Y202" s="22"/>
      <c r="Z202" s="22"/>
    </row>
    <row r="203" spans="1:26" s="20" customFormat="1">
      <c r="A203" s="19"/>
      <c r="K203" s="21"/>
      <c r="L203" s="21"/>
      <c r="M203" s="21"/>
      <c r="N203" s="22"/>
      <c r="O203" s="22"/>
      <c r="P203" s="22"/>
      <c r="Q203" s="22"/>
      <c r="R203" s="22"/>
      <c r="S203" s="22"/>
      <c r="T203" s="22"/>
      <c r="U203" s="22"/>
      <c r="V203" s="22"/>
      <c r="W203" s="22"/>
      <c r="X203" s="22"/>
      <c r="Y203" s="22"/>
      <c r="Z203" s="22"/>
    </row>
    <row r="204" spans="1:26" s="20" customFormat="1">
      <c r="A204" s="19"/>
      <c r="K204" s="21"/>
      <c r="L204" s="21"/>
      <c r="M204" s="21"/>
      <c r="N204" s="22"/>
      <c r="O204" s="22"/>
      <c r="P204" s="22"/>
      <c r="Q204" s="22"/>
      <c r="R204" s="22"/>
      <c r="S204" s="22"/>
      <c r="T204" s="22"/>
      <c r="U204" s="22"/>
      <c r="V204" s="22"/>
      <c r="W204" s="22"/>
      <c r="X204" s="22"/>
      <c r="Y204" s="22"/>
      <c r="Z204" s="22"/>
    </row>
    <row r="205" spans="1:26" s="20" customFormat="1">
      <c r="A205" s="19"/>
      <c r="K205" s="21"/>
      <c r="L205" s="21"/>
      <c r="M205" s="21"/>
      <c r="N205" s="22"/>
      <c r="O205" s="22"/>
      <c r="P205" s="22"/>
      <c r="Q205" s="22"/>
      <c r="R205" s="22"/>
      <c r="S205" s="22"/>
      <c r="T205" s="22"/>
      <c r="U205" s="22"/>
      <c r="V205" s="22"/>
      <c r="W205" s="22"/>
      <c r="X205" s="22"/>
      <c r="Y205" s="22"/>
      <c r="Z205" s="22"/>
    </row>
    <row r="206" spans="1:26" s="20" customFormat="1">
      <c r="A206" s="19"/>
      <c r="K206" s="21"/>
      <c r="L206" s="21"/>
      <c r="M206" s="21"/>
      <c r="N206" s="22"/>
      <c r="O206" s="22"/>
      <c r="P206" s="22"/>
      <c r="Q206" s="22"/>
      <c r="R206" s="22"/>
      <c r="S206" s="22"/>
      <c r="T206" s="22"/>
      <c r="U206" s="22"/>
      <c r="V206" s="22"/>
      <c r="W206" s="22"/>
      <c r="X206" s="22"/>
      <c r="Y206" s="22"/>
      <c r="Z206" s="22"/>
    </row>
    <row r="207" spans="1:26" s="20" customFormat="1">
      <c r="A207" s="19"/>
      <c r="K207" s="21"/>
      <c r="L207" s="21"/>
      <c r="M207" s="21"/>
      <c r="N207" s="22"/>
      <c r="O207" s="22"/>
      <c r="P207" s="22"/>
      <c r="Q207" s="22"/>
      <c r="R207" s="22"/>
      <c r="S207" s="22"/>
      <c r="T207" s="22"/>
      <c r="U207" s="22"/>
      <c r="V207" s="22"/>
      <c r="W207" s="22"/>
      <c r="X207" s="22"/>
      <c r="Y207" s="22"/>
      <c r="Z207" s="22"/>
    </row>
    <row r="208" spans="1:26" s="20" customFormat="1">
      <c r="A208" s="19"/>
      <c r="K208" s="21"/>
      <c r="L208" s="21"/>
      <c r="M208" s="21"/>
      <c r="N208" s="22"/>
      <c r="O208" s="22"/>
      <c r="P208" s="22"/>
      <c r="Q208" s="22"/>
      <c r="R208" s="22"/>
      <c r="S208" s="22"/>
      <c r="T208" s="22"/>
      <c r="U208" s="22"/>
      <c r="V208" s="22"/>
      <c r="W208" s="22"/>
      <c r="X208" s="22"/>
      <c r="Y208" s="22"/>
      <c r="Z208" s="22"/>
    </row>
    <row r="209" spans="1:26" s="20" customFormat="1">
      <c r="A209" s="19"/>
      <c r="K209" s="21"/>
      <c r="L209" s="21"/>
      <c r="M209" s="21"/>
      <c r="N209" s="22"/>
      <c r="O209" s="22"/>
      <c r="P209" s="22"/>
      <c r="Q209" s="22"/>
      <c r="R209" s="22"/>
      <c r="S209" s="22"/>
      <c r="T209" s="22"/>
      <c r="U209" s="22"/>
      <c r="V209" s="22"/>
      <c r="W209" s="22"/>
      <c r="X209" s="22"/>
      <c r="Y209" s="22"/>
      <c r="Z209" s="22"/>
    </row>
    <row r="210" spans="1:26" s="20" customFormat="1">
      <c r="A210" s="19"/>
      <c r="K210" s="21"/>
      <c r="L210" s="21"/>
      <c r="M210" s="21"/>
      <c r="N210" s="22"/>
      <c r="O210" s="22"/>
      <c r="P210" s="22"/>
      <c r="Q210" s="22"/>
      <c r="R210" s="22"/>
      <c r="S210" s="22"/>
      <c r="T210" s="22"/>
      <c r="U210" s="22"/>
      <c r="V210" s="22"/>
      <c r="W210" s="22"/>
      <c r="X210" s="22"/>
      <c r="Y210" s="22"/>
      <c r="Z210" s="22"/>
    </row>
    <row r="211" spans="1:26" s="20" customFormat="1">
      <c r="A211" s="19"/>
      <c r="K211" s="21"/>
      <c r="L211" s="21"/>
      <c r="M211" s="21"/>
      <c r="N211" s="22"/>
      <c r="O211" s="22"/>
      <c r="P211" s="22"/>
      <c r="Q211" s="22"/>
      <c r="R211" s="22"/>
      <c r="S211" s="22"/>
      <c r="T211" s="22"/>
      <c r="U211" s="22"/>
      <c r="V211" s="22"/>
      <c r="W211" s="22"/>
      <c r="X211" s="22"/>
      <c r="Y211" s="22"/>
      <c r="Z211" s="22"/>
    </row>
    <row r="212" spans="1:26" s="20" customFormat="1">
      <c r="A212" s="19"/>
      <c r="K212" s="21"/>
      <c r="L212" s="21"/>
      <c r="M212" s="21"/>
      <c r="N212" s="22"/>
      <c r="O212" s="22"/>
      <c r="P212" s="22"/>
      <c r="Q212" s="22"/>
      <c r="R212" s="22"/>
      <c r="S212" s="22"/>
      <c r="T212" s="22"/>
      <c r="U212" s="22"/>
      <c r="V212" s="22"/>
      <c r="W212" s="22"/>
      <c r="X212" s="22"/>
      <c r="Y212" s="22"/>
      <c r="Z212" s="22"/>
    </row>
    <row r="213" spans="1:26" s="20" customFormat="1">
      <c r="A213" s="19"/>
      <c r="K213" s="21"/>
      <c r="L213" s="21"/>
      <c r="M213" s="21"/>
      <c r="N213" s="22"/>
      <c r="O213" s="22"/>
      <c r="P213" s="22"/>
      <c r="Q213" s="22"/>
      <c r="R213" s="22"/>
      <c r="S213" s="22"/>
      <c r="T213" s="22"/>
      <c r="U213" s="22"/>
      <c r="V213" s="22"/>
      <c r="W213" s="22"/>
      <c r="X213" s="22"/>
      <c r="Y213" s="22"/>
      <c r="Z213" s="22"/>
    </row>
    <row r="214" spans="1:26" s="20" customFormat="1">
      <c r="A214" s="19"/>
      <c r="K214" s="21"/>
      <c r="L214" s="21"/>
      <c r="M214" s="21"/>
      <c r="N214" s="22"/>
      <c r="O214" s="22"/>
      <c r="P214" s="22"/>
      <c r="Q214" s="22"/>
      <c r="R214" s="22"/>
      <c r="S214" s="22"/>
      <c r="T214" s="22"/>
      <c r="U214" s="22"/>
      <c r="V214" s="22"/>
      <c r="W214" s="22"/>
      <c r="X214" s="22"/>
      <c r="Y214" s="22"/>
      <c r="Z214" s="22"/>
    </row>
    <row r="215" spans="1:26" s="20" customFormat="1">
      <c r="A215" s="19"/>
      <c r="K215" s="21"/>
      <c r="L215" s="21"/>
      <c r="M215" s="21"/>
      <c r="N215" s="22"/>
      <c r="O215" s="22"/>
      <c r="P215" s="22"/>
      <c r="Q215" s="22"/>
      <c r="R215" s="22"/>
      <c r="S215" s="22"/>
      <c r="T215" s="22"/>
      <c r="U215" s="22"/>
      <c r="V215" s="22"/>
      <c r="W215" s="22"/>
      <c r="X215" s="22"/>
      <c r="Y215" s="22"/>
      <c r="Z215" s="22"/>
    </row>
    <row r="216" spans="1:26" s="20" customFormat="1">
      <c r="A216" s="19"/>
      <c r="K216" s="21"/>
      <c r="L216" s="21"/>
      <c r="M216" s="21"/>
      <c r="N216" s="22"/>
      <c r="O216" s="22"/>
      <c r="P216" s="22"/>
      <c r="Q216" s="22"/>
      <c r="R216" s="22"/>
      <c r="S216" s="22"/>
      <c r="T216" s="22"/>
      <c r="U216" s="22"/>
      <c r="V216" s="22"/>
      <c r="W216" s="22"/>
      <c r="X216" s="22"/>
      <c r="Y216" s="22"/>
      <c r="Z216" s="22"/>
    </row>
    <row r="217" spans="1:26" s="20" customFormat="1">
      <c r="A217" s="19"/>
      <c r="K217" s="21"/>
      <c r="L217" s="21"/>
      <c r="M217" s="21"/>
      <c r="N217" s="22"/>
      <c r="O217" s="22"/>
      <c r="P217" s="22"/>
      <c r="Q217" s="22"/>
      <c r="R217" s="22"/>
      <c r="S217" s="22"/>
      <c r="T217" s="22"/>
      <c r="U217" s="22"/>
      <c r="V217" s="22"/>
      <c r="W217" s="22"/>
      <c r="X217" s="22"/>
      <c r="Y217" s="22"/>
      <c r="Z217" s="22"/>
    </row>
    <row r="218" spans="1:26" s="20" customFormat="1">
      <c r="A218" s="19"/>
      <c r="K218" s="21"/>
      <c r="L218" s="21"/>
      <c r="M218" s="21"/>
      <c r="N218" s="22"/>
      <c r="O218" s="22"/>
      <c r="P218" s="22"/>
      <c r="Q218" s="22"/>
      <c r="R218" s="22"/>
      <c r="S218" s="22"/>
      <c r="T218" s="22"/>
      <c r="U218" s="22"/>
      <c r="V218" s="22"/>
      <c r="W218" s="22"/>
      <c r="X218" s="22"/>
      <c r="Y218" s="22"/>
      <c r="Z218" s="22"/>
    </row>
    <row r="219" spans="1:26" s="20" customFormat="1">
      <c r="A219" s="19"/>
      <c r="K219" s="21"/>
      <c r="L219" s="21"/>
      <c r="M219" s="21"/>
      <c r="N219" s="22"/>
      <c r="O219" s="22"/>
      <c r="P219" s="22"/>
      <c r="Q219" s="22"/>
      <c r="R219" s="22"/>
      <c r="S219" s="22"/>
      <c r="T219" s="22"/>
      <c r="U219" s="22"/>
      <c r="V219" s="22"/>
      <c r="W219" s="22"/>
      <c r="X219" s="22"/>
      <c r="Y219" s="22"/>
      <c r="Z219" s="22"/>
    </row>
    <row r="220" spans="1:26" s="20" customFormat="1">
      <c r="A220" s="19"/>
      <c r="K220" s="21"/>
      <c r="L220" s="21"/>
      <c r="M220" s="21"/>
      <c r="N220" s="22"/>
      <c r="O220" s="22"/>
      <c r="P220" s="22"/>
      <c r="Q220" s="22"/>
      <c r="R220" s="22"/>
      <c r="S220" s="22"/>
      <c r="T220" s="22"/>
      <c r="U220" s="22"/>
      <c r="V220" s="22"/>
      <c r="W220" s="22"/>
      <c r="X220" s="22"/>
      <c r="Y220" s="22"/>
      <c r="Z220" s="22"/>
    </row>
    <row r="221" spans="1:26" s="20" customFormat="1">
      <c r="A221" s="19"/>
      <c r="K221" s="21"/>
      <c r="L221" s="21"/>
      <c r="M221" s="21"/>
      <c r="N221" s="22"/>
      <c r="O221" s="22"/>
      <c r="P221" s="22"/>
      <c r="Q221" s="22"/>
      <c r="R221" s="22"/>
      <c r="S221" s="22"/>
      <c r="T221" s="22"/>
      <c r="U221" s="22"/>
      <c r="V221" s="22"/>
      <c r="W221" s="22"/>
      <c r="X221" s="22"/>
      <c r="Y221" s="22"/>
      <c r="Z221" s="22"/>
    </row>
    <row r="222" spans="1:26" s="20" customFormat="1">
      <c r="A222" s="19"/>
      <c r="K222" s="21"/>
      <c r="L222" s="21"/>
      <c r="M222" s="21"/>
      <c r="N222" s="22"/>
      <c r="O222" s="22"/>
      <c r="P222" s="22"/>
      <c r="Q222" s="22"/>
      <c r="R222" s="22"/>
      <c r="S222" s="22"/>
      <c r="T222" s="22"/>
      <c r="U222" s="22"/>
      <c r="V222" s="22"/>
      <c r="W222" s="22"/>
      <c r="X222" s="22"/>
      <c r="Y222" s="22"/>
      <c r="Z222" s="22"/>
    </row>
    <row r="223" spans="1:26" s="20" customFormat="1">
      <c r="A223" s="19"/>
      <c r="K223" s="21"/>
      <c r="L223" s="21"/>
      <c r="M223" s="21"/>
      <c r="N223" s="22"/>
      <c r="O223" s="22"/>
      <c r="P223" s="22"/>
      <c r="Q223" s="22"/>
      <c r="R223" s="22"/>
      <c r="S223" s="22"/>
      <c r="T223" s="22"/>
      <c r="U223" s="22"/>
      <c r="V223" s="22"/>
      <c r="W223" s="22"/>
      <c r="X223" s="22"/>
      <c r="Y223" s="22"/>
      <c r="Z223" s="22"/>
    </row>
    <row r="224" spans="1:26" s="20" customFormat="1">
      <c r="A224" s="19"/>
      <c r="K224" s="21"/>
      <c r="L224" s="21"/>
      <c r="M224" s="21"/>
      <c r="N224" s="22"/>
      <c r="O224" s="22"/>
      <c r="P224" s="22"/>
      <c r="Q224" s="22"/>
      <c r="R224" s="22"/>
      <c r="S224" s="22"/>
      <c r="T224" s="22"/>
      <c r="U224" s="22"/>
      <c r="V224" s="22"/>
      <c r="W224" s="22"/>
      <c r="X224" s="22"/>
      <c r="Y224" s="22"/>
      <c r="Z224" s="22"/>
    </row>
    <row r="225" spans="1:26" s="20" customFormat="1">
      <c r="A225" s="19"/>
      <c r="K225" s="21"/>
      <c r="L225" s="21"/>
      <c r="M225" s="21"/>
      <c r="N225" s="22"/>
      <c r="O225" s="22"/>
      <c r="P225" s="22"/>
      <c r="Q225" s="22"/>
      <c r="R225" s="22"/>
      <c r="S225" s="22"/>
      <c r="T225" s="22"/>
      <c r="U225" s="22"/>
      <c r="V225" s="22"/>
      <c r="W225" s="22"/>
      <c r="X225" s="22"/>
      <c r="Y225" s="22"/>
      <c r="Z225" s="22"/>
    </row>
    <row r="226" spans="1:26" s="20" customFormat="1">
      <c r="A226" s="19"/>
      <c r="K226" s="21"/>
      <c r="L226" s="21"/>
      <c r="M226" s="21"/>
      <c r="N226" s="22"/>
      <c r="O226" s="22"/>
      <c r="P226" s="22"/>
      <c r="Q226" s="22"/>
      <c r="R226" s="22"/>
      <c r="S226" s="22"/>
      <c r="T226" s="22"/>
      <c r="U226" s="22"/>
      <c r="V226" s="22"/>
      <c r="W226" s="22"/>
      <c r="X226" s="22"/>
      <c r="Y226" s="22"/>
      <c r="Z226" s="22"/>
    </row>
    <row r="227" spans="1:26" s="20" customFormat="1">
      <c r="A227" s="19"/>
      <c r="K227" s="21"/>
      <c r="L227" s="21"/>
      <c r="M227" s="21"/>
      <c r="N227" s="22"/>
      <c r="O227" s="22"/>
      <c r="P227" s="22"/>
      <c r="Q227" s="22"/>
      <c r="R227" s="22"/>
      <c r="S227" s="22"/>
      <c r="T227" s="22"/>
      <c r="U227" s="22"/>
      <c r="V227" s="22"/>
      <c r="W227" s="22"/>
      <c r="X227" s="22"/>
      <c r="Y227" s="22"/>
      <c r="Z227" s="22"/>
    </row>
    <row r="228" spans="1:26" s="20" customFormat="1">
      <c r="A228" s="19"/>
      <c r="K228" s="21"/>
      <c r="L228" s="21"/>
      <c r="M228" s="21"/>
      <c r="N228" s="22"/>
      <c r="O228" s="22"/>
      <c r="P228" s="22"/>
      <c r="Q228" s="22"/>
      <c r="R228" s="22"/>
      <c r="S228" s="22"/>
      <c r="T228" s="22"/>
      <c r="U228" s="22"/>
      <c r="V228" s="22"/>
      <c r="W228" s="22"/>
      <c r="X228" s="22"/>
      <c r="Y228" s="22"/>
      <c r="Z228" s="22"/>
    </row>
    <row r="229" spans="1:26" s="20" customFormat="1">
      <c r="A229" s="19"/>
      <c r="K229" s="21"/>
      <c r="L229" s="21"/>
      <c r="M229" s="21"/>
      <c r="N229" s="22"/>
      <c r="O229" s="22"/>
      <c r="P229" s="22"/>
      <c r="Q229" s="22"/>
      <c r="R229" s="22"/>
      <c r="S229" s="22"/>
      <c r="T229" s="22"/>
      <c r="U229" s="22"/>
      <c r="V229" s="22"/>
      <c r="W229" s="22"/>
      <c r="X229" s="22"/>
      <c r="Y229" s="22"/>
      <c r="Z229" s="22"/>
    </row>
    <row r="230" spans="1:26" s="20" customFormat="1">
      <c r="A230" s="19"/>
      <c r="K230" s="21"/>
      <c r="L230" s="21"/>
      <c r="M230" s="21"/>
      <c r="N230" s="22"/>
      <c r="O230" s="22"/>
      <c r="P230" s="22"/>
      <c r="Q230" s="22"/>
      <c r="R230" s="22"/>
      <c r="S230" s="22"/>
      <c r="T230" s="22"/>
      <c r="U230" s="22"/>
      <c r="V230" s="22"/>
      <c r="W230" s="22"/>
      <c r="X230" s="22"/>
      <c r="Y230" s="22"/>
      <c r="Z230" s="22"/>
    </row>
    <row r="231" spans="1:26" s="20" customFormat="1">
      <c r="A231" s="19"/>
      <c r="K231" s="21"/>
      <c r="L231" s="21"/>
      <c r="M231" s="21"/>
      <c r="N231" s="22"/>
      <c r="O231" s="22"/>
      <c r="P231" s="22"/>
      <c r="Q231" s="22"/>
      <c r="R231" s="22"/>
      <c r="S231" s="22"/>
      <c r="T231" s="22"/>
      <c r="U231" s="22"/>
      <c r="V231" s="22"/>
      <c r="W231" s="22"/>
      <c r="X231" s="22"/>
      <c r="Y231" s="22"/>
      <c r="Z231" s="22"/>
    </row>
    <row r="232" spans="1:26" s="20" customFormat="1">
      <c r="A232" s="19"/>
      <c r="K232" s="21"/>
      <c r="L232" s="21"/>
      <c r="M232" s="21"/>
      <c r="N232" s="22"/>
      <c r="O232" s="22"/>
      <c r="P232" s="22"/>
      <c r="Q232" s="22"/>
      <c r="R232" s="22"/>
      <c r="S232" s="22"/>
      <c r="T232" s="22"/>
      <c r="U232" s="22"/>
      <c r="V232" s="22"/>
      <c r="W232" s="22"/>
      <c r="X232" s="22"/>
      <c r="Y232" s="22"/>
      <c r="Z232" s="22"/>
    </row>
    <row r="233" spans="1:26" s="20" customFormat="1">
      <c r="A233" s="19"/>
      <c r="K233" s="21"/>
      <c r="L233" s="21"/>
      <c r="M233" s="21"/>
      <c r="N233" s="22"/>
      <c r="O233" s="22"/>
      <c r="P233" s="22"/>
      <c r="Q233" s="22"/>
      <c r="R233" s="22"/>
      <c r="S233" s="22"/>
      <c r="T233" s="22"/>
      <c r="U233" s="22"/>
      <c r="V233" s="22"/>
      <c r="W233" s="22"/>
      <c r="X233" s="22"/>
      <c r="Y233" s="22"/>
      <c r="Z233" s="22"/>
    </row>
    <row r="234" spans="1:26" s="20" customFormat="1">
      <c r="A234" s="19"/>
      <c r="K234" s="21"/>
      <c r="L234" s="21"/>
      <c r="M234" s="21"/>
      <c r="N234" s="22"/>
      <c r="O234" s="22"/>
      <c r="P234" s="22"/>
      <c r="Q234" s="22"/>
      <c r="R234" s="22"/>
      <c r="S234" s="22"/>
      <c r="T234" s="22"/>
      <c r="U234" s="22"/>
      <c r="V234" s="22"/>
      <c r="W234" s="22"/>
      <c r="X234" s="22"/>
      <c r="Y234" s="22"/>
      <c r="Z234" s="22"/>
    </row>
    <row r="235" spans="1:26" s="20" customFormat="1">
      <c r="A235" s="19"/>
      <c r="K235" s="21"/>
      <c r="L235" s="21"/>
      <c r="M235" s="21"/>
      <c r="N235" s="22"/>
      <c r="O235" s="22"/>
      <c r="P235" s="22"/>
      <c r="Q235" s="22"/>
      <c r="R235" s="22"/>
      <c r="S235" s="22"/>
      <c r="T235" s="22"/>
      <c r="U235" s="22"/>
      <c r="V235" s="22"/>
      <c r="W235" s="22"/>
      <c r="X235" s="22"/>
      <c r="Y235" s="22"/>
      <c r="Z235" s="22"/>
    </row>
    <row r="236" spans="1:26" s="20" customFormat="1">
      <c r="A236" s="19"/>
      <c r="K236" s="21"/>
      <c r="L236" s="21"/>
      <c r="M236" s="21"/>
      <c r="N236" s="22"/>
      <c r="O236" s="22"/>
      <c r="P236" s="22"/>
      <c r="Q236" s="22"/>
      <c r="R236" s="22"/>
      <c r="S236" s="22"/>
      <c r="T236" s="22"/>
      <c r="U236" s="22"/>
      <c r="V236" s="22"/>
      <c r="W236" s="22"/>
      <c r="X236" s="22"/>
      <c r="Y236" s="22"/>
      <c r="Z236" s="22"/>
    </row>
    <row r="237" spans="1:26" s="20" customFormat="1">
      <c r="A237" s="19"/>
      <c r="K237" s="21"/>
      <c r="L237" s="21"/>
      <c r="M237" s="21"/>
      <c r="N237" s="22"/>
      <c r="O237" s="22"/>
      <c r="P237" s="22"/>
      <c r="Q237" s="22"/>
      <c r="R237" s="22"/>
      <c r="S237" s="22"/>
      <c r="T237" s="22"/>
      <c r="U237" s="22"/>
      <c r="V237" s="22"/>
      <c r="W237" s="22"/>
      <c r="X237" s="22"/>
      <c r="Y237" s="22"/>
      <c r="Z237" s="22"/>
    </row>
    <row r="238" spans="1:26" s="20" customFormat="1">
      <c r="A238" s="19"/>
      <c r="K238" s="21"/>
      <c r="L238" s="21"/>
      <c r="M238" s="21"/>
      <c r="N238" s="22"/>
      <c r="O238" s="22"/>
      <c r="P238" s="22"/>
      <c r="Q238" s="22"/>
      <c r="R238" s="22"/>
      <c r="S238" s="22"/>
      <c r="T238" s="22"/>
      <c r="U238" s="22"/>
      <c r="V238" s="22"/>
      <c r="W238" s="22"/>
      <c r="X238" s="22"/>
      <c r="Y238" s="22"/>
      <c r="Z238" s="22"/>
    </row>
    <row r="239" spans="1:26" s="20" customFormat="1">
      <c r="A239" s="19"/>
      <c r="K239" s="21"/>
      <c r="L239" s="21"/>
      <c r="M239" s="21"/>
      <c r="N239" s="22"/>
      <c r="O239" s="22"/>
      <c r="P239" s="22"/>
      <c r="Q239" s="22"/>
      <c r="R239" s="22"/>
      <c r="S239" s="22"/>
      <c r="T239" s="22"/>
      <c r="U239" s="22"/>
      <c r="V239" s="22"/>
      <c r="W239" s="22"/>
      <c r="X239" s="22"/>
      <c r="Y239" s="22"/>
      <c r="Z239" s="22"/>
    </row>
    <row r="240" spans="1:26" s="20" customFormat="1">
      <c r="A240" s="19"/>
      <c r="K240" s="21"/>
      <c r="L240" s="21"/>
      <c r="M240" s="21"/>
      <c r="N240" s="22"/>
      <c r="O240" s="22"/>
      <c r="P240" s="22"/>
      <c r="Q240" s="22"/>
      <c r="R240" s="22"/>
      <c r="S240" s="22"/>
      <c r="T240" s="22"/>
      <c r="U240" s="22"/>
      <c r="V240" s="22"/>
      <c r="W240" s="22"/>
      <c r="X240" s="22"/>
      <c r="Y240" s="22"/>
      <c r="Z240" s="22"/>
    </row>
    <row r="241" spans="1:26" s="20" customFormat="1">
      <c r="A241" s="19"/>
      <c r="K241" s="21"/>
      <c r="L241" s="21"/>
      <c r="M241" s="21"/>
      <c r="N241" s="22"/>
      <c r="O241" s="22"/>
      <c r="P241" s="22"/>
      <c r="Q241" s="22"/>
      <c r="R241" s="22"/>
      <c r="S241" s="22"/>
      <c r="T241" s="22"/>
      <c r="U241" s="22"/>
      <c r="V241" s="22"/>
      <c r="W241" s="22"/>
      <c r="X241" s="22"/>
      <c r="Y241" s="22"/>
      <c r="Z241" s="22"/>
    </row>
    <row r="242" spans="1:26" s="20" customFormat="1">
      <c r="A242" s="19"/>
      <c r="K242" s="21"/>
      <c r="L242" s="21"/>
      <c r="M242" s="21"/>
      <c r="N242" s="22"/>
      <c r="O242" s="22"/>
      <c r="P242" s="22"/>
      <c r="Q242" s="22"/>
      <c r="R242" s="22"/>
      <c r="S242" s="22"/>
      <c r="T242" s="22"/>
      <c r="U242" s="22"/>
      <c r="V242" s="22"/>
      <c r="W242" s="22"/>
      <c r="X242" s="22"/>
      <c r="Y242" s="22"/>
      <c r="Z242" s="22"/>
    </row>
    <row r="243" spans="1:26" s="20" customFormat="1">
      <c r="A243" s="19"/>
      <c r="K243" s="21"/>
      <c r="L243" s="21"/>
      <c r="M243" s="21"/>
      <c r="N243" s="22"/>
      <c r="O243" s="22"/>
      <c r="P243" s="22"/>
      <c r="Q243" s="22"/>
      <c r="R243" s="22"/>
      <c r="S243" s="22"/>
      <c r="T243" s="22"/>
      <c r="U243" s="22"/>
      <c r="V243" s="22"/>
      <c r="W243" s="22"/>
      <c r="X243" s="22"/>
      <c r="Y243" s="22"/>
      <c r="Z243" s="22"/>
    </row>
    <row r="244" spans="1:26" s="20" customFormat="1">
      <c r="A244" s="19"/>
      <c r="K244" s="21"/>
      <c r="L244" s="21"/>
      <c r="M244" s="21"/>
      <c r="N244" s="22"/>
      <c r="O244" s="22"/>
      <c r="P244" s="22"/>
      <c r="Q244" s="22"/>
      <c r="R244" s="22"/>
      <c r="S244" s="22"/>
      <c r="T244" s="22"/>
      <c r="U244" s="22"/>
      <c r="V244" s="22"/>
      <c r="W244" s="22"/>
      <c r="X244" s="22"/>
      <c r="Y244" s="22"/>
      <c r="Z244" s="22"/>
    </row>
    <row r="245" spans="1:26" s="20" customFormat="1">
      <c r="A245" s="19"/>
      <c r="K245" s="21"/>
      <c r="L245" s="21"/>
      <c r="M245" s="21"/>
      <c r="N245" s="22"/>
      <c r="O245" s="22"/>
      <c r="P245" s="22"/>
      <c r="Q245" s="22"/>
      <c r="R245" s="22"/>
      <c r="S245" s="22"/>
      <c r="T245" s="22"/>
      <c r="U245" s="22"/>
      <c r="V245" s="22"/>
      <c r="W245" s="22"/>
      <c r="X245" s="22"/>
      <c r="Y245" s="22"/>
      <c r="Z245" s="22"/>
    </row>
    <row r="246" spans="1:26" s="20" customFormat="1">
      <c r="A246" s="19"/>
      <c r="K246" s="21"/>
      <c r="L246" s="21"/>
      <c r="M246" s="21"/>
      <c r="N246" s="22"/>
      <c r="O246" s="22"/>
      <c r="P246" s="22"/>
      <c r="Q246" s="22"/>
      <c r="R246" s="22"/>
      <c r="S246" s="22"/>
      <c r="T246" s="22"/>
      <c r="U246" s="22"/>
      <c r="V246" s="22"/>
      <c r="W246" s="22"/>
      <c r="X246" s="22"/>
      <c r="Y246" s="22"/>
      <c r="Z246" s="22"/>
    </row>
    <row r="247" spans="1:26" s="20" customFormat="1">
      <c r="A247" s="19"/>
      <c r="K247" s="21"/>
      <c r="L247" s="21"/>
      <c r="M247" s="21"/>
      <c r="N247" s="22"/>
      <c r="O247" s="22"/>
      <c r="P247" s="22"/>
      <c r="Q247" s="22"/>
      <c r="R247" s="22"/>
      <c r="S247" s="22"/>
      <c r="T247" s="22"/>
      <c r="U247" s="22"/>
      <c r="V247" s="22"/>
      <c r="W247" s="22"/>
      <c r="X247" s="22"/>
      <c r="Y247" s="22"/>
      <c r="Z247" s="22"/>
    </row>
    <row r="248" spans="1:26" s="20" customFormat="1">
      <c r="A248" s="19"/>
      <c r="K248" s="21"/>
      <c r="L248" s="21"/>
      <c r="M248" s="21"/>
      <c r="N248" s="22"/>
      <c r="O248" s="22"/>
      <c r="P248" s="22"/>
      <c r="Q248" s="22"/>
      <c r="R248" s="22"/>
      <c r="S248" s="22"/>
      <c r="T248" s="22"/>
      <c r="U248" s="22"/>
      <c r="V248" s="22"/>
      <c r="W248" s="22"/>
      <c r="X248" s="22"/>
      <c r="Y248" s="22"/>
      <c r="Z248" s="22"/>
    </row>
    <row r="249" spans="1:26" s="20" customFormat="1">
      <c r="A249" s="19"/>
      <c r="K249" s="21"/>
      <c r="L249" s="21"/>
      <c r="M249" s="21"/>
      <c r="N249" s="22"/>
      <c r="O249" s="22"/>
      <c r="P249" s="22"/>
      <c r="Q249" s="22"/>
      <c r="R249" s="22"/>
      <c r="S249" s="22"/>
      <c r="T249" s="22"/>
      <c r="U249" s="22"/>
      <c r="V249" s="22"/>
      <c r="W249" s="22"/>
      <c r="X249" s="22"/>
      <c r="Y249" s="22"/>
      <c r="Z249" s="22"/>
    </row>
    <row r="250" spans="1:26" s="20" customFormat="1">
      <c r="A250" s="19"/>
      <c r="K250" s="21"/>
      <c r="L250" s="21"/>
      <c r="M250" s="21"/>
      <c r="N250" s="22"/>
      <c r="O250" s="22"/>
      <c r="P250" s="22"/>
      <c r="Q250" s="22"/>
      <c r="R250" s="22"/>
      <c r="S250" s="22"/>
      <c r="T250" s="22"/>
      <c r="U250" s="22"/>
      <c r="V250" s="22"/>
      <c r="W250" s="22"/>
      <c r="X250" s="22"/>
      <c r="Y250" s="22"/>
      <c r="Z250" s="22"/>
    </row>
    <row r="251" spans="1:26" s="20" customFormat="1">
      <c r="A251" s="19"/>
      <c r="K251" s="21"/>
      <c r="L251" s="21"/>
      <c r="M251" s="21"/>
      <c r="N251" s="22"/>
      <c r="O251" s="22"/>
      <c r="P251" s="22"/>
      <c r="Q251" s="22"/>
      <c r="R251" s="22"/>
      <c r="S251" s="22"/>
      <c r="T251" s="22"/>
      <c r="U251" s="22"/>
      <c r="V251" s="22"/>
      <c r="W251" s="22"/>
      <c r="X251" s="22"/>
      <c r="Y251" s="22"/>
      <c r="Z251" s="22"/>
    </row>
    <row r="252" spans="1:26" s="20" customFormat="1">
      <c r="A252" s="19"/>
      <c r="K252" s="21"/>
      <c r="L252" s="21"/>
      <c r="M252" s="21"/>
      <c r="N252" s="22"/>
      <c r="O252" s="22"/>
      <c r="P252" s="22"/>
      <c r="Q252" s="22"/>
      <c r="R252" s="22"/>
      <c r="S252" s="22"/>
      <c r="T252" s="22"/>
      <c r="U252" s="22"/>
      <c r="V252" s="22"/>
      <c r="W252" s="22"/>
      <c r="X252" s="22"/>
      <c r="Y252" s="22"/>
      <c r="Z252" s="22"/>
    </row>
    <row r="253" spans="1:26" s="20" customFormat="1">
      <c r="A253" s="19"/>
      <c r="K253" s="21"/>
      <c r="L253" s="21"/>
      <c r="M253" s="21"/>
      <c r="N253" s="22"/>
      <c r="O253" s="22"/>
      <c r="P253" s="22"/>
      <c r="Q253" s="22"/>
      <c r="R253" s="22"/>
      <c r="S253" s="22"/>
      <c r="T253" s="22"/>
      <c r="U253" s="22"/>
      <c r="V253" s="22"/>
      <c r="W253" s="22"/>
      <c r="X253" s="22"/>
      <c r="Y253" s="22"/>
      <c r="Z253" s="22"/>
    </row>
    <row r="254" spans="1:26" s="20" customFormat="1">
      <c r="A254" s="19"/>
      <c r="K254" s="21"/>
      <c r="L254" s="21"/>
      <c r="M254" s="21"/>
      <c r="N254" s="22"/>
      <c r="O254" s="22"/>
      <c r="P254" s="22"/>
      <c r="Q254" s="22"/>
      <c r="R254" s="22"/>
      <c r="S254" s="22"/>
      <c r="T254" s="22"/>
      <c r="U254" s="22"/>
      <c r="V254" s="22"/>
      <c r="W254" s="22"/>
      <c r="X254" s="22"/>
      <c r="Y254" s="22"/>
      <c r="Z254" s="22"/>
    </row>
    <row r="255" spans="1:26" s="20" customFormat="1">
      <c r="A255" s="19"/>
      <c r="K255" s="21"/>
      <c r="L255" s="21"/>
      <c r="M255" s="21"/>
      <c r="N255" s="22"/>
      <c r="O255" s="22"/>
      <c r="P255" s="22"/>
      <c r="Q255" s="22"/>
      <c r="R255" s="22"/>
      <c r="S255" s="22"/>
      <c r="T255" s="22"/>
      <c r="U255" s="22"/>
      <c r="V255" s="22"/>
      <c r="W255" s="22"/>
      <c r="X255" s="22"/>
      <c r="Y255" s="22"/>
      <c r="Z255" s="22"/>
    </row>
    <row r="256" spans="1:26" s="20" customFormat="1">
      <c r="A256" s="19"/>
      <c r="K256" s="21"/>
      <c r="L256" s="21"/>
      <c r="M256" s="21"/>
      <c r="N256" s="22"/>
      <c r="O256" s="22"/>
      <c r="P256" s="22"/>
      <c r="Q256" s="22"/>
      <c r="R256" s="22"/>
      <c r="S256" s="22"/>
      <c r="T256" s="22"/>
      <c r="U256" s="22"/>
      <c r="V256" s="22"/>
      <c r="W256" s="22"/>
      <c r="X256" s="22"/>
      <c r="Y256" s="22"/>
      <c r="Z256" s="22"/>
    </row>
    <row r="257" spans="1:26" s="20" customFormat="1">
      <c r="A257" s="19"/>
      <c r="K257" s="21"/>
      <c r="L257" s="21"/>
      <c r="M257" s="21"/>
      <c r="N257" s="22"/>
      <c r="O257" s="22"/>
      <c r="P257" s="22"/>
      <c r="Q257" s="22"/>
      <c r="R257" s="22"/>
      <c r="S257" s="22"/>
      <c r="T257" s="22"/>
      <c r="U257" s="22"/>
      <c r="V257" s="22"/>
      <c r="W257" s="22"/>
      <c r="X257" s="22"/>
      <c r="Y257" s="22"/>
      <c r="Z257" s="22"/>
    </row>
    <row r="258" spans="1:26" s="20" customFormat="1">
      <c r="A258" s="19"/>
      <c r="K258" s="21"/>
      <c r="L258" s="21"/>
      <c r="M258" s="21"/>
      <c r="N258" s="22"/>
      <c r="O258" s="22"/>
      <c r="P258" s="22"/>
      <c r="Q258" s="22"/>
      <c r="R258" s="22"/>
      <c r="S258" s="22"/>
      <c r="T258" s="22"/>
      <c r="U258" s="22"/>
      <c r="V258" s="22"/>
      <c r="W258" s="22"/>
      <c r="X258" s="22"/>
      <c r="Y258" s="22"/>
      <c r="Z258" s="22"/>
    </row>
    <row r="259" spans="1:26" s="20" customFormat="1">
      <c r="A259" s="19"/>
      <c r="K259" s="21"/>
      <c r="L259" s="21"/>
      <c r="M259" s="21"/>
      <c r="N259" s="22"/>
      <c r="O259" s="22"/>
      <c r="P259" s="22"/>
      <c r="Q259" s="22"/>
      <c r="R259" s="22"/>
      <c r="S259" s="22"/>
      <c r="T259" s="22"/>
      <c r="U259" s="22"/>
      <c r="V259" s="22"/>
      <c r="W259" s="22"/>
      <c r="X259" s="22"/>
      <c r="Y259" s="22"/>
      <c r="Z259" s="22"/>
    </row>
    <row r="260" spans="1:26" s="20" customFormat="1">
      <c r="A260" s="19"/>
      <c r="K260" s="21"/>
      <c r="L260" s="21"/>
      <c r="M260" s="21"/>
      <c r="N260" s="22"/>
      <c r="O260" s="22"/>
      <c r="P260" s="22"/>
      <c r="Q260" s="22"/>
      <c r="R260" s="22"/>
      <c r="S260" s="22"/>
      <c r="T260" s="22"/>
      <c r="U260" s="22"/>
      <c r="V260" s="22"/>
      <c r="W260" s="22"/>
      <c r="X260" s="22"/>
      <c r="Y260" s="22"/>
      <c r="Z260" s="22"/>
    </row>
    <row r="261" spans="1:26" s="20" customFormat="1">
      <c r="A261" s="19"/>
      <c r="K261" s="21"/>
      <c r="L261" s="21"/>
      <c r="M261" s="21"/>
      <c r="N261" s="22"/>
      <c r="O261" s="22"/>
      <c r="P261" s="22"/>
      <c r="Q261" s="22"/>
      <c r="R261" s="22"/>
      <c r="S261" s="22"/>
      <c r="T261" s="22"/>
      <c r="U261" s="22"/>
      <c r="V261" s="22"/>
      <c r="W261" s="22"/>
      <c r="X261" s="22"/>
      <c r="Y261" s="22"/>
      <c r="Z261" s="22"/>
    </row>
    <row r="262" spans="1:26" s="20" customFormat="1">
      <c r="A262" s="19"/>
      <c r="K262" s="21"/>
      <c r="L262" s="21"/>
      <c r="M262" s="21"/>
      <c r="N262" s="22"/>
      <c r="O262" s="22"/>
      <c r="P262" s="22"/>
      <c r="Q262" s="22"/>
      <c r="R262" s="22"/>
      <c r="S262" s="22"/>
      <c r="T262" s="22"/>
      <c r="U262" s="22"/>
      <c r="V262" s="22"/>
      <c r="W262" s="22"/>
      <c r="X262" s="22"/>
      <c r="Y262" s="22"/>
      <c r="Z262" s="22"/>
    </row>
    <row r="263" spans="1:26" s="20" customFormat="1">
      <c r="A263" s="19"/>
      <c r="K263" s="21"/>
      <c r="L263" s="21"/>
      <c r="M263" s="21"/>
      <c r="N263" s="22"/>
      <c r="O263" s="22"/>
      <c r="P263" s="22"/>
      <c r="Q263" s="22"/>
      <c r="R263" s="22"/>
      <c r="S263" s="22"/>
      <c r="T263" s="22"/>
      <c r="U263" s="22"/>
      <c r="V263" s="22"/>
      <c r="W263" s="22"/>
      <c r="X263" s="22"/>
      <c r="Y263" s="22"/>
      <c r="Z263" s="22"/>
    </row>
    <row r="264" spans="1:26" s="20" customFormat="1">
      <c r="A264" s="19"/>
      <c r="K264" s="21"/>
      <c r="L264" s="21"/>
      <c r="M264" s="21"/>
      <c r="N264" s="22"/>
      <c r="O264" s="22"/>
      <c r="P264" s="22"/>
      <c r="Q264" s="22"/>
      <c r="R264" s="22"/>
      <c r="S264" s="22"/>
      <c r="T264" s="22"/>
      <c r="U264" s="22"/>
      <c r="V264" s="22"/>
      <c r="W264" s="22"/>
      <c r="X264" s="22"/>
      <c r="Y264" s="22"/>
      <c r="Z264" s="22"/>
    </row>
    <row r="265" spans="1:26" s="20" customFormat="1">
      <c r="A265" s="19"/>
      <c r="K265" s="21"/>
      <c r="L265" s="21"/>
      <c r="M265" s="21"/>
      <c r="N265" s="22"/>
      <c r="O265" s="22"/>
      <c r="P265" s="22"/>
      <c r="Q265" s="22"/>
      <c r="R265" s="22"/>
      <c r="S265" s="22"/>
      <c r="T265" s="22"/>
      <c r="U265" s="22"/>
      <c r="V265" s="22"/>
      <c r="W265" s="22"/>
      <c r="X265" s="22"/>
      <c r="Y265" s="22"/>
      <c r="Z265" s="22"/>
    </row>
    <row r="266" spans="1:26" s="20" customFormat="1">
      <c r="A266" s="19"/>
      <c r="K266" s="21"/>
      <c r="L266" s="21"/>
      <c r="M266" s="21"/>
      <c r="N266" s="22"/>
      <c r="O266" s="22"/>
      <c r="P266" s="22"/>
      <c r="Q266" s="22"/>
      <c r="R266" s="22"/>
      <c r="S266" s="22"/>
      <c r="T266" s="22"/>
      <c r="U266" s="22"/>
      <c r="V266" s="22"/>
      <c r="W266" s="22"/>
      <c r="X266" s="22"/>
      <c r="Y266" s="22"/>
      <c r="Z266" s="22"/>
    </row>
    <row r="267" spans="1:26" s="20" customFormat="1">
      <c r="A267" s="19"/>
      <c r="K267" s="21"/>
      <c r="L267" s="21"/>
      <c r="M267" s="21"/>
      <c r="N267" s="22"/>
      <c r="O267" s="22"/>
      <c r="P267" s="22"/>
      <c r="Q267" s="22"/>
      <c r="R267" s="22"/>
      <c r="S267" s="22"/>
      <c r="T267" s="22"/>
      <c r="U267" s="22"/>
      <c r="V267" s="22"/>
      <c r="W267" s="22"/>
      <c r="X267" s="22"/>
      <c r="Y267" s="22"/>
      <c r="Z267" s="22"/>
    </row>
    <row r="268" spans="1:26" s="20" customFormat="1">
      <c r="A268" s="19"/>
      <c r="K268" s="21"/>
      <c r="L268" s="21"/>
      <c r="M268" s="21"/>
      <c r="N268" s="22"/>
      <c r="O268" s="22"/>
      <c r="P268" s="22"/>
      <c r="Q268" s="22"/>
      <c r="R268" s="22"/>
      <c r="S268" s="22"/>
      <c r="T268" s="22"/>
      <c r="U268" s="22"/>
      <c r="V268" s="22"/>
      <c r="W268" s="22"/>
      <c r="X268" s="22"/>
      <c r="Y268" s="22"/>
      <c r="Z268" s="22"/>
    </row>
    <row r="269" spans="1:26" s="20" customFormat="1">
      <c r="A269" s="19"/>
      <c r="K269" s="21"/>
      <c r="L269" s="21"/>
      <c r="M269" s="21"/>
      <c r="N269" s="22"/>
      <c r="O269" s="22"/>
      <c r="P269" s="22"/>
      <c r="Q269" s="22"/>
      <c r="R269" s="22"/>
      <c r="S269" s="22"/>
      <c r="T269" s="22"/>
      <c r="U269" s="22"/>
      <c r="V269" s="22"/>
      <c r="W269" s="22"/>
      <c r="X269" s="22"/>
      <c r="Y269" s="22"/>
      <c r="Z269" s="22"/>
    </row>
    <row r="270" spans="1:26" s="20" customFormat="1">
      <c r="A270" s="19"/>
      <c r="K270" s="21"/>
      <c r="L270" s="21"/>
      <c r="M270" s="21"/>
      <c r="N270" s="22"/>
      <c r="O270" s="22"/>
      <c r="P270" s="22"/>
      <c r="Q270" s="22"/>
      <c r="R270" s="22"/>
      <c r="S270" s="22"/>
      <c r="T270" s="22"/>
      <c r="U270" s="22"/>
      <c r="V270" s="22"/>
      <c r="W270" s="22"/>
      <c r="X270" s="22"/>
      <c r="Y270" s="22"/>
      <c r="Z270" s="22"/>
    </row>
    <row r="271" spans="1:26" s="20" customFormat="1">
      <c r="A271" s="19"/>
      <c r="K271" s="21"/>
      <c r="L271" s="21"/>
      <c r="M271" s="21"/>
      <c r="N271" s="22"/>
      <c r="O271" s="22"/>
      <c r="P271" s="22"/>
      <c r="Q271" s="22"/>
      <c r="R271" s="22"/>
      <c r="S271" s="22"/>
      <c r="T271" s="22"/>
      <c r="U271" s="22"/>
      <c r="V271" s="22"/>
      <c r="W271" s="22"/>
      <c r="X271" s="22"/>
      <c r="Y271" s="22"/>
      <c r="Z271" s="22"/>
    </row>
    <row r="272" spans="1:26" s="20" customFormat="1">
      <c r="A272" s="19"/>
      <c r="K272" s="21"/>
      <c r="L272" s="21"/>
      <c r="M272" s="21"/>
      <c r="N272" s="22"/>
      <c r="O272" s="22"/>
      <c r="P272" s="22"/>
      <c r="Q272" s="22"/>
      <c r="R272" s="22"/>
      <c r="S272" s="22"/>
      <c r="T272" s="22"/>
      <c r="U272" s="22"/>
      <c r="V272" s="22"/>
      <c r="W272" s="22"/>
      <c r="X272" s="22"/>
      <c r="Y272" s="22"/>
      <c r="Z272" s="22"/>
    </row>
    <row r="273" spans="1:26" s="20" customFormat="1">
      <c r="A273" s="19"/>
      <c r="K273" s="21"/>
      <c r="L273" s="21"/>
      <c r="M273" s="21"/>
      <c r="N273" s="22"/>
      <c r="O273" s="22"/>
      <c r="P273" s="22"/>
      <c r="Q273" s="22"/>
      <c r="R273" s="22"/>
      <c r="S273" s="22"/>
      <c r="T273" s="22"/>
      <c r="U273" s="22"/>
      <c r="V273" s="22"/>
      <c r="W273" s="22"/>
      <c r="X273" s="22"/>
      <c r="Y273" s="22"/>
      <c r="Z273" s="22"/>
    </row>
    <row r="274" spans="1:26" s="20" customFormat="1">
      <c r="A274" s="19"/>
      <c r="K274" s="21"/>
      <c r="L274" s="21"/>
      <c r="M274" s="21"/>
      <c r="N274" s="22"/>
      <c r="O274" s="22"/>
      <c r="P274" s="22"/>
      <c r="Q274" s="22"/>
      <c r="R274" s="22"/>
      <c r="S274" s="22"/>
      <c r="T274" s="22"/>
      <c r="U274" s="22"/>
      <c r="V274" s="22"/>
      <c r="W274" s="22"/>
      <c r="X274" s="22"/>
      <c r="Y274" s="22"/>
      <c r="Z274" s="22"/>
    </row>
    <row r="275" spans="1:26" s="20" customFormat="1">
      <c r="A275" s="19"/>
      <c r="K275" s="21"/>
      <c r="L275" s="21"/>
      <c r="M275" s="21"/>
      <c r="N275" s="22"/>
      <c r="O275" s="22"/>
      <c r="P275" s="22"/>
      <c r="Q275" s="22"/>
      <c r="R275" s="22"/>
      <c r="S275" s="22"/>
      <c r="T275" s="22"/>
      <c r="U275" s="22"/>
      <c r="V275" s="22"/>
      <c r="W275" s="22"/>
      <c r="X275" s="22"/>
      <c r="Y275" s="22"/>
      <c r="Z275" s="22"/>
    </row>
    <row r="276" spans="1:26" s="20" customFormat="1">
      <c r="A276" s="19"/>
      <c r="K276" s="21"/>
      <c r="L276" s="21"/>
      <c r="M276" s="21"/>
      <c r="N276" s="22"/>
      <c r="O276" s="22"/>
      <c r="P276" s="22"/>
      <c r="Q276" s="22"/>
      <c r="R276" s="22"/>
      <c r="S276" s="22"/>
      <c r="T276" s="22"/>
      <c r="U276" s="22"/>
      <c r="V276" s="22"/>
      <c r="W276" s="22"/>
      <c r="X276" s="22"/>
      <c r="Y276" s="22"/>
      <c r="Z276" s="22"/>
    </row>
    <row r="277" spans="1:26" s="20" customFormat="1">
      <c r="A277" s="19"/>
      <c r="K277" s="21"/>
      <c r="L277" s="21"/>
      <c r="M277" s="21"/>
      <c r="N277" s="22"/>
      <c r="O277" s="22"/>
      <c r="P277" s="22"/>
      <c r="Q277" s="22"/>
      <c r="R277" s="22"/>
      <c r="S277" s="22"/>
      <c r="T277" s="22"/>
      <c r="U277" s="22"/>
      <c r="V277" s="22"/>
      <c r="W277" s="22"/>
      <c r="X277" s="22"/>
      <c r="Y277" s="22"/>
      <c r="Z277" s="22"/>
    </row>
    <row r="278" spans="1:26" s="20" customFormat="1">
      <c r="A278" s="19"/>
      <c r="K278" s="21"/>
      <c r="L278" s="21"/>
      <c r="M278" s="21"/>
      <c r="N278" s="22"/>
      <c r="O278" s="22"/>
      <c r="P278" s="22"/>
      <c r="Q278" s="22"/>
      <c r="R278" s="22"/>
      <c r="S278" s="22"/>
      <c r="T278" s="22"/>
      <c r="U278" s="22"/>
      <c r="V278" s="22"/>
      <c r="W278" s="22"/>
      <c r="X278" s="22"/>
      <c r="Y278" s="22"/>
      <c r="Z278" s="22"/>
    </row>
    <row r="279" spans="1:26" s="20" customFormat="1">
      <c r="A279" s="19"/>
      <c r="K279" s="21"/>
      <c r="L279" s="21"/>
      <c r="M279" s="21"/>
      <c r="N279" s="22"/>
      <c r="O279" s="22"/>
      <c r="P279" s="22"/>
      <c r="Q279" s="22"/>
      <c r="R279" s="22"/>
      <c r="S279" s="22"/>
      <c r="T279" s="22"/>
      <c r="U279" s="22"/>
      <c r="V279" s="22"/>
      <c r="W279" s="22"/>
      <c r="X279" s="22"/>
      <c r="Y279" s="22"/>
      <c r="Z279" s="22"/>
    </row>
    <row r="280" spans="1:26" s="20" customFormat="1">
      <c r="A280" s="19"/>
      <c r="K280" s="21"/>
      <c r="L280" s="21"/>
      <c r="M280" s="21"/>
      <c r="N280" s="22"/>
      <c r="O280" s="22"/>
      <c r="P280" s="22"/>
      <c r="Q280" s="22"/>
      <c r="R280" s="22"/>
      <c r="S280" s="22"/>
      <c r="T280" s="22"/>
      <c r="U280" s="22"/>
      <c r="V280" s="22"/>
      <c r="W280" s="22"/>
      <c r="X280" s="22"/>
      <c r="Y280" s="22"/>
      <c r="Z280" s="22"/>
    </row>
    <row r="281" spans="1:26" s="20" customFormat="1">
      <c r="A281" s="19"/>
      <c r="K281" s="21"/>
      <c r="L281" s="21"/>
      <c r="M281" s="21"/>
      <c r="N281" s="22"/>
      <c r="O281" s="22"/>
      <c r="P281" s="22"/>
      <c r="Q281" s="22"/>
      <c r="R281" s="22"/>
      <c r="S281" s="22"/>
      <c r="T281" s="22"/>
      <c r="U281" s="22"/>
      <c r="V281" s="22"/>
      <c r="W281" s="22"/>
      <c r="X281" s="22"/>
      <c r="Y281" s="22"/>
      <c r="Z281" s="22"/>
    </row>
    <row r="282" spans="1:26" s="20" customFormat="1">
      <c r="A282" s="19"/>
      <c r="K282" s="21"/>
      <c r="L282" s="21"/>
      <c r="M282" s="21"/>
      <c r="N282" s="22"/>
      <c r="O282" s="22"/>
      <c r="P282" s="22"/>
      <c r="Q282" s="22"/>
      <c r="R282" s="22"/>
      <c r="S282" s="22"/>
      <c r="T282" s="22"/>
      <c r="U282" s="22"/>
      <c r="V282" s="22"/>
      <c r="W282" s="22"/>
      <c r="X282" s="22"/>
      <c r="Y282" s="22"/>
      <c r="Z282" s="22"/>
    </row>
    <row r="283" spans="1:26" s="20" customFormat="1">
      <c r="A283" s="19"/>
      <c r="K283" s="21"/>
      <c r="L283" s="21"/>
      <c r="M283" s="21"/>
      <c r="N283" s="22"/>
      <c r="O283" s="22"/>
      <c r="P283" s="22"/>
      <c r="Q283" s="22"/>
      <c r="R283" s="22"/>
      <c r="S283" s="22"/>
      <c r="T283" s="22"/>
      <c r="U283" s="22"/>
      <c r="V283" s="22"/>
      <c r="W283" s="22"/>
      <c r="X283" s="22"/>
      <c r="Y283" s="22"/>
      <c r="Z283" s="22"/>
    </row>
    <row r="284" spans="1:26" s="20" customFormat="1">
      <c r="A284" s="19"/>
      <c r="K284" s="21"/>
      <c r="L284" s="21"/>
      <c r="M284" s="21"/>
      <c r="N284" s="22"/>
      <c r="O284" s="22"/>
      <c r="P284" s="22"/>
      <c r="Q284" s="22"/>
      <c r="R284" s="22"/>
      <c r="S284" s="22"/>
      <c r="T284" s="22"/>
      <c r="U284" s="22"/>
      <c r="V284" s="22"/>
      <c r="W284" s="22"/>
      <c r="X284" s="22"/>
      <c r="Y284" s="22"/>
      <c r="Z284" s="22"/>
    </row>
    <row r="285" spans="1:26" s="20" customFormat="1">
      <c r="A285" s="19"/>
      <c r="K285" s="21"/>
      <c r="L285" s="21"/>
      <c r="M285" s="21"/>
      <c r="N285" s="22"/>
      <c r="O285" s="22"/>
      <c r="P285" s="22"/>
      <c r="Q285" s="22"/>
      <c r="R285" s="22"/>
      <c r="S285" s="22"/>
      <c r="T285" s="22"/>
      <c r="U285" s="22"/>
      <c r="V285" s="22"/>
      <c r="W285" s="22"/>
      <c r="X285" s="22"/>
      <c r="Y285" s="22"/>
      <c r="Z285" s="22"/>
    </row>
    <row r="286" spans="1:26" s="20" customFormat="1">
      <c r="A286" s="19"/>
      <c r="K286" s="21"/>
      <c r="L286" s="21"/>
      <c r="M286" s="21"/>
      <c r="N286" s="22"/>
      <c r="O286" s="22"/>
      <c r="P286" s="22"/>
      <c r="Q286" s="22"/>
      <c r="R286" s="22"/>
      <c r="S286" s="22"/>
      <c r="T286" s="22"/>
      <c r="U286" s="22"/>
      <c r="V286" s="22"/>
      <c r="W286" s="22"/>
      <c r="X286" s="22"/>
      <c r="Y286" s="22"/>
      <c r="Z286" s="22"/>
    </row>
    <row r="287" spans="1:26" s="20" customFormat="1">
      <c r="A287" s="19"/>
      <c r="K287" s="21"/>
      <c r="L287" s="21"/>
      <c r="M287" s="21"/>
      <c r="N287" s="22"/>
      <c r="O287" s="22"/>
      <c r="P287" s="22"/>
      <c r="Q287" s="22"/>
      <c r="R287" s="22"/>
      <c r="S287" s="22"/>
      <c r="T287" s="22"/>
      <c r="U287" s="22"/>
      <c r="V287" s="22"/>
      <c r="W287" s="22"/>
      <c r="X287" s="22"/>
      <c r="Y287" s="22"/>
      <c r="Z287" s="22"/>
    </row>
    <row r="288" spans="1:26" s="20" customFormat="1">
      <c r="A288" s="19"/>
      <c r="K288" s="21"/>
      <c r="L288" s="21"/>
      <c r="M288" s="21"/>
      <c r="N288" s="22"/>
      <c r="O288" s="22"/>
      <c r="P288" s="22"/>
      <c r="Q288" s="22"/>
      <c r="R288" s="22"/>
      <c r="S288" s="22"/>
      <c r="T288" s="22"/>
      <c r="U288" s="22"/>
      <c r="V288" s="22"/>
      <c r="W288" s="22"/>
      <c r="X288" s="22"/>
      <c r="Y288" s="22"/>
      <c r="Z288" s="22"/>
    </row>
    <row r="289" spans="1:26" s="20" customFormat="1">
      <c r="A289" s="19"/>
      <c r="K289" s="21"/>
      <c r="L289" s="21"/>
      <c r="M289" s="21"/>
      <c r="N289" s="22"/>
      <c r="O289" s="22"/>
      <c r="P289" s="22"/>
      <c r="Q289" s="22"/>
      <c r="R289" s="22"/>
      <c r="S289" s="22"/>
      <c r="T289" s="22"/>
      <c r="U289" s="22"/>
      <c r="V289" s="22"/>
      <c r="W289" s="22"/>
      <c r="X289" s="22"/>
      <c r="Y289" s="22"/>
      <c r="Z289" s="22"/>
    </row>
    <row r="290" spans="1:26" s="20" customFormat="1">
      <c r="A290" s="19"/>
      <c r="K290" s="21"/>
      <c r="L290" s="21"/>
      <c r="M290" s="21"/>
      <c r="N290" s="22"/>
      <c r="O290" s="22"/>
      <c r="P290" s="22"/>
      <c r="Q290" s="22"/>
      <c r="R290" s="22"/>
      <c r="S290" s="22"/>
      <c r="T290" s="22"/>
      <c r="U290" s="22"/>
      <c r="V290" s="22"/>
      <c r="W290" s="22"/>
      <c r="X290" s="22"/>
      <c r="Y290" s="22"/>
      <c r="Z290" s="22"/>
    </row>
    <row r="291" spans="1:26" s="20" customFormat="1">
      <c r="A291" s="19"/>
      <c r="K291" s="21"/>
      <c r="L291" s="21"/>
      <c r="M291" s="21"/>
      <c r="N291" s="22"/>
      <c r="O291" s="22"/>
      <c r="P291" s="22"/>
      <c r="Q291" s="22"/>
      <c r="R291" s="22"/>
      <c r="S291" s="22"/>
      <c r="T291" s="22"/>
      <c r="U291" s="22"/>
      <c r="V291" s="22"/>
      <c r="W291" s="22"/>
      <c r="X291" s="22"/>
      <c r="Y291" s="22"/>
      <c r="Z291" s="22"/>
    </row>
    <row r="292" spans="1:26" s="20" customFormat="1">
      <c r="A292" s="19"/>
      <c r="K292" s="21"/>
      <c r="L292" s="21"/>
      <c r="M292" s="21"/>
      <c r="N292" s="22"/>
      <c r="O292" s="22"/>
      <c r="P292" s="22"/>
      <c r="Q292" s="22"/>
      <c r="R292" s="22"/>
      <c r="S292" s="22"/>
      <c r="T292" s="22"/>
      <c r="U292" s="22"/>
      <c r="V292" s="22"/>
      <c r="W292" s="22"/>
      <c r="X292" s="22"/>
      <c r="Y292" s="22"/>
      <c r="Z292" s="22"/>
    </row>
    <row r="293" spans="1:26" s="20" customFormat="1">
      <c r="A293" s="19"/>
      <c r="K293" s="21"/>
      <c r="L293" s="21"/>
      <c r="M293" s="21"/>
      <c r="N293" s="22"/>
      <c r="O293" s="22"/>
      <c r="P293" s="22"/>
      <c r="Q293" s="22"/>
      <c r="R293" s="22"/>
      <c r="S293" s="22"/>
      <c r="T293" s="22"/>
      <c r="U293" s="22"/>
      <c r="V293" s="22"/>
      <c r="W293" s="22"/>
      <c r="X293" s="22"/>
      <c r="Y293" s="22"/>
      <c r="Z293" s="22"/>
    </row>
    <row r="294" spans="1:26" s="20" customFormat="1">
      <c r="A294" s="19"/>
      <c r="K294" s="21"/>
      <c r="L294" s="21"/>
      <c r="M294" s="21"/>
      <c r="N294" s="22"/>
      <c r="O294" s="22"/>
      <c r="P294" s="22"/>
      <c r="Q294" s="22"/>
      <c r="R294" s="22"/>
      <c r="S294" s="22"/>
      <c r="T294" s="22"/>
      <c r="U294" s="22"/>
      <c r="V294" s="22"/>
      <c r="W294" s="22"/>
      <c r="X294" s="22"/>
      <c r="Y294" s="22"/>
      <c r="Z294" s="22"/>
    </row>
    <row r="295" spans="1:26" s="20" customFormat="1">
      <c r="A295" s="19"/>
      <c r="K295" s="21"/>
      <c r="L295" s="21"/>
      <c r="M295" s="21"/>
      <c r="N295" s="22"/>
      <c r="O295" s="22"/>
      <c r="P295" s="22"/>
      <c r="Q295" s="22"/>
      <c r="R295" s="22"/>
      <c r="S295" s="22"/>
      <c r="T295" s="22"/>
      <c r="U295" s="22"/>
      <c r="V295" s="22"/>
      <c r="W295" s="22"/>
      <c r="X295" s="22"/>
      <c r="Y295" s="22"/>
      <c r="Z295" s="22"/>
    </row>
    <row r="296" spans="1:26" s="20" customFormat="1">
      <c r="A296" s="19"/>
      <c r="K296" s="21"/>
      <c r="L296" s="21"/>
      <c r="M296" s="21"/>
      <c r="N296" s="22"/>
      <c r="O296" s="22"/>
      <c r="P296" s="22"/>
      <c r="Q296" s="22"/>
      <c r="R296" s="22"/>
      <c r="S296" s="22"/>
      <c r="T296" s="22"/>
      <c r="U296" s="22"/>
      <c r="V296" s="22"/>
      <c r="W296" s="22"/>
      <c r="X296" s="22"/>
      <c r="Y296" s="22"/>
      <c r="Z296" s="22"/>
    </row>
    <row r="297" spans="1:26" s="20" customFormat="1">
      <c r="A297" s="19"/>
      <c r="K297" s="21"/>
      <c r="L297" s="21"/>
      <c r="M297" s="21"/>
      <c r="N297" s="22"/>
      <c r="O297" s="22"/>
      <c r="P297" s="22"/>
      <c r="Q297" s="22"/>
      <c r="R297" s="22"/>
      <c r="S297" s="22"/>
      <c r="T297" s="22"/>
      <c r="U297" s="22"/>
      <c r="V297" s="22"/>
      <c r="W297" s="22"/>
      <c r="X297" s="22"/>
      <c r="Y297" s="22"/>
      <c r="Z297" s="22"/>
    </row>
    <row r="298" spans="1:26" s="20" customFormat="1">
      <c r="A298" s="19"/>
      <c r="K298" s="21"/>
      <c r="L298" s="21"/>
      <c r="M298" s="21"/>
      <c r="N298" s="22"/>
      <c r="O298" s="22"/>
      <c r="P298" s="22"/>
      <c r="Q298" s="22"/>
      <c r="R298" s="22"/>
      <c r="S298" s="22"/>
      <c r="T298" s="22"/>
      <c r="U298" s="22"/>
      <c r="V298" s="22"/>
      <c r="W298" s="22"/>
      <c r="X298" s="22"/>
      <c r="Y298" s="22"/>
      <c r="Z298" s="22"/>
    </row>
    <row r="299" spans="1:26" s="20" customFormat="1">
      <c r="A299" s="19"/>
      <c r="K299" s="21"/>
      <c r="L299" s="21"/>
      <c r="M299" s="21"/>
      <c r="N299" s="22"/>
      <c r="O299" s="22"/>
      <c r="P299" s="22"/>
      <c r="Q299" s="22"/>
      <c r="R299" s="22"/>
      <c r="S299" s="22"/>
      <c r="T299" s="22"/>
      <c r="U299" s="22"/>
      <c r="V299" s="22"/>
      <c r="W299" s="22"/>
      <c r="X299" s="22"/>
      <c r="Y299" s="22"/>
      <c r="Z299" s="22"/>
    </row>
    <row r="300" spans="1:26" s="20" customFormat="1">
      <c r="A300" s="19"/>
      <c r="K300" s="21"/>
      <c r="L300" s="21"/>
      <c r="M300" s="21"/>
      <c r="N300" s="22"/>
      <c r="O300" s="22"/>
      <c r="P300" s="22"/>
      <c r="Q300" s="22"/>
      <c r="R300" s="22"/>
      <c r="S300" s="22"/>
      <c r="T300" s="22"/>
      <c r="U300" s="22"/>
      <c r="V300" s="22"/>
      <c r="W300" s="22"/>
      <c r="X300" s="22"/>
      <c r="Y300" s="22"/>
      <c r="Z300" s="22"/>
    </row>
    <row r="301" spans="1:26" s="20" customFormat="1">
      <c r="A301" s="19"/>
      <c r="K301" s="21"/>
      <c r="L301" s="21"/>
      <c r="M301" s="21"/>
      <c r="N301" s="22"/>
      <c r="O301" s="22"/>
      <c r="P301" s="22"/>
      <c r="Q301" s="22"/>
      <c r="R301" s="22"/>
      <c r="S301" s="22"/>
      <c r="T301" s="22"/>
      <c r="U301" s="22"/>
      <c r="V301" s="22"/>
      <c r="W301" s="22"/>
      <c r="X301" s="22"/>
      <c r="Y301" s="22"/>
      <c r="Z301" s="22"/>
    </row>
    <row r="302" spans="1:26" s="20" customFormat="1">
      <c r="A302" s="19"/>
      <c r="K302" s="21"/>
      <c r="L302" s="21"/>
      <c r="M302" s="21"/>
      <c r="N302" s="22"/>
      <c r="O302" s="22"/>
      <c r="P302" s="22"/>
      <c r="Q302" s="22"/>
      <c r="R302" s="22"/>
      <c r="S302" s="22"/>
      <c r="T302" s="22"/>
      <c r="U302" s="22"/>
      <c r="V302" s="22"/>
      <c r="W302" s="22"/>
      <c r="X302" s="22"/>
      <c r="Y302" s="22"/>
      <c r="Z302" s="22"/>
    </row>
    <row r="303" spans="1:26" s="20" customFormat="1">
      <c r="A303" s="19"/>
      <c r="K303" s="21"/>
      <c r="L303" s="21"/>
      <c r="M303" s="21"/>
      <c r="N303" s="22"/>
      <c r="O303" s="22"/>
      <c r="P303" s="22"/>
      <c r="Q303" s="22"/>
      <c r="R303" s="22"/>
      <c r="S303" s="22"/>
      <c r="T303" s="22"/>
      <c r="U303" s="22"/>
      <c r="V303" s="22"/>
      <c r="W303" s="22"/>
      <c r="X303" s="22"/>
      <c r="Y303" s="22"/>
      <c r="Z303" s="22"/>
    </row>
    <row r="304" spans="1:26" s="20" customFormat="1">
      <c r="A304" s="19"/>
      <c r="K304" s="21"/>
      <c r="L304" s="21"/>
      <c r="M304" s="21"/>
      <c r="N304" s="22"/>
      <c r="O304" s="22"/>
      <c r="P304" s="22"/>
      <c r="Q304" s="22"/>
      <c r="R304" s="22"/>
      <c r="S304" s="22"/>
      <c r="T304" s="22"/>
      <c r="U304" s="22"/>
      <c r="V304" s="22"/>
      <c r="W304" s="22"/>
      <c r="X304" s="22"/>
      <c r="Y304" s="22"/>
      <c r="Z304" s="22"/>
    </row>
    <row r="305" spans="1:26" s="20" customFormat="1">
      <c r="A305" s="19"/>
      <c r="K305" s="21"/>
      <c r="L305" s="21"/>
      <c r="M305" s="21"/>
      <c r="N305" s="22"/>
      <c r="O305" s="22"/>
      <c r="P305" s="22"/>
      <c r="Q305" s="22"/>
      <c r="R305" s="22"/>
      <c r="S305" s="22"/>
      <c r="T305" s="22"/>
      <c r="U305" s="22"/>
      <c r="V305" s="22"/>
      <c r="W305" s="22"/>
      <c r="X305" s="22"/>
      <c r="Y305" s="22"/>
      <c r="Z305" s="22"/>
    </row>
    <row r="306" spans="1:26" s="20" customFormat="1">
      <c r="A306" s="19"/>
      <c r="K306" s="21"/>
      <c r="L306" s="21"/>
      <c r="M306" s="21"/>
      <c r="N306" s="22"/>
      <c r="O306" s="22"/>
      <c r="P306" s="22"/>
      <c r="Q306" s="22"/>
      <c r="R306" s="22"/>
      <c r="S306" s="22"/>
      <c r="T306" s="22"/>
      <c r="U306" s="22"/>
      <c r="V306" s="22"/>
      <c r="W306" s="22"/>
      <c r="X306" s="22"/>
      <c r="Y306" s="22"/>
      <c r="Z306" s="22"/>
    </row>
    <row r="307" spans="1:26" s="20" customFormat="1">
      <c r="A307" s="19"/>
      <c r="K307" s="21"/>
      <c r="L307" s="21"/>
      <c r="M307" s="21"/>
      <c r="N307" s="22"/>
      <c r="O307" s="22"/>
      <c r="P307" s="22"/>
      <c r="Q307" s="22"/>
      <c r="R307" s="22"/>
      <c r="S307" s="22"/>
      <c r="T307" s="22"/>
      <c r="U307" s="22"/>
      <c r="V307" s="22"/>
      <c r="W307" s="22"/>
      <c r="X307" s="22"/>
      <c r="Y307" s="22"/>
      <c r="Z307" s="22"/>
    </row>
    <row r="308" spans="1:26" s="20" customFormat="1">
      <c r="A308" s="19"/>
      <c r="K308" s="21"/>
      <c r="L308" s="21"/>
      <c r="M308" s="21"/>
      <c r="N308" s="22"/>
      <c r="O308" s="22"/>
      <c r="P308" s="22"/>
      <c r="Q308" s="22"/>
      <c r="R308" s="22"/>
      <c r="S308" s="22"/>
      <c r="T308" s="22"/>
      <c r="U308" s="22"/>
      <c r="V308" s="22"/>
      <c r="W308" s="22"/>
      <c r="X308" s="22"/>
      <c r="Y308" s="22"/>
      <c r="Z308" s="22"/>
    </row>
    <row r="309" spans="1:26" s="20" customFormat="1">
      <c r="A309" s="19"/>
      <c r="K309" s="21"/>
      <c r="L309" s="21"/>
      <c r="M309" s="21"/>
      <c r="N309" s="22"/>
      <c r="O309" s="22"/>
      <c r="P309" s="22"/>
      <c r="Q309" s="22"/>
      <c r="R309" s="22"/>
      <c r="S309" s="22"/>
      <c r="T309" s="22"/>
      <c r="U309" s="22"/>
      <c r="V309" s="22"/>
      <c r="W309" s="22"/>
      <c r="X309" s="22"/>
      <c r="Y309" s="22"/>
      <c r="Z309" s="22"/>
    </row>
    <row r="310" spans="1:26" s="20" customFormat="1">
      <c r="A310" s="19"/>
      <c r="K310" s="21"/>
      <c r="L310" s="21"/>
      <c r="M310" s="21"/>
      <c r="N310" s="22"/>
      <c r="O310" s="22"/>
      <c r="P310" s="22"/>
      <c r="Q310" s="22"/>
      <c r="R310" s="22"/>
      <c r="S310" s="22"/>
      <c r="T310" s="22"/>
      <c r="U310" s="22"/>
      <c r="V310" s="22"/>
      <c r="W310" s="22"/>
      <c r="X310" s="22"/>
      <c r="Y310" s="22"/>
      <c r="Z310" s="22"/>
    </row>
    <row r="311" spans="1:26" s="20" customFormat="1">
      <c r="A311" s="19"/>
      <c r="K311" s="21"/>
      <c r="L311" s="21"/>
      <c r="M311" s="21"/>
      <c r="N311" s="22"/>
      <c r="O311" s="22"/>
      <c r="P311" s="22"/>
      <c r="Q311" s="22"/>
      <c r="R311" s="22"/>
      <c r="S311" s="22"/>
      <c r="T311" s="22"/>
      <c r="U311" s="22"/>
      <c r="V311" s="22"/>
      <c r="W311" s="22"/>
      <c r="X311" s="22"/>
      <c r="Y311" s="22"/>
      <c r="Z311" s="22"/>
    </row>
    <row r="312" spans="1:26" s="20" customFormat="1">
      <c r="A312" s="19"/>
      <c r="K312" s="21"/>
      <c r="L312" s="21"/>
      <c r="M312" s="21"/>
      <c r="N312" s="22"/>
      <c r="O312" s="22"/>
      <c r="P312" s="22"/>
      <c r="Q312" s="22"/>
      <c r="R312" s="22"/>
      <c r="S312" s="22"/>
      <c r="T312" s="22"/>
      <c r="U312" s="22"/>
      <c r="V312" s="22"/>
      <c r="W312" s="22"/>
      <c r="X312" s="22"/>
      <c r="Y312" s="22"/>
      <c r="Z312" s="22"/>
    </row>
    <row r="313" spans="1:26" s="20" customFormat="1">
      <c r="A313" s="19"/>
      <c r="K313" s="21"/>
      <c r="L313" s="21"/>
      <c r="M313" s="21"/>
      <c r="N313" s="22"/>
      <c r="O313" s="22"/>
      <c r="P313" s="22"/>
      <c r="Q313" s="22"/>
      <c r="R313" s="22"/>
      <c r="S313" s="22"/>
      <c r="T313" s="22"/>
      <c r="U313" s="22"/>
      <c r="V313" s="22"/>
      <c r="W313" s="22"/>
      <c r="X313" s="22"/>
      <c r="Y313" s="22"/>
      <c r="Z313" s="22"/>
    </row>
    <row r="314" spans="1:26" s="20" customFormat="1">
      <c r="A314" s="19"/>
      <c r="K314" s="21"/>
      <c r="L314" s="21"/>
      <c r="M314" s="21"/>
      <c r="N314" s="22"/>
      <c r="O314" s="22"/>
      <c r="P314" s="22"/>
      <c r="Q314" s="22"/>
      <c r="R314" s="22"/>
      <c r="S314" s="22"/>
      <c r="T314" s="22"/>
      <c r="U314" s="22"/>
      <c r="V314" s="22"/>
      <c r="W314" s="22"/>
      <c r="X314" s="22"/>
      <c r="Y314" s="22"/>
      <c r="Z314" s="22"/>
    </row>
    <row r="315" spans="1:26" s="20" customFormat="1">
      <c r="A315" s="19"/>
      <c r="K315" s="21"/>
      <c r="L315" s="21"/>
      <c r="M315" s="21"/>
      <c r="N315" s="22"/>
      <c r="O315" s="22"/>
      <c r="P315" s="22"/>
      <c r="Q315" s="22"/>
      <c r="R315" s="22"/>
      <c r="S315" s="22"/>
      <c r="T315" s="22"/>
      <c r="U315" s="22"/>
      <c r="V315" s="22"/>
      <c r="W315" s="22"/>
      <c r="X315" s="22"/>
      <c r="Y315" s="22"/>
      <c r="Z315" s="22"/>
    </row>
    <row r="316" spans="1:26" s="20" customFormat="1">
      <c r="A316" s="19"/>
      <c r="K316" s="21"/>
      <c r="L316" s="21"/>
      <c r="M316" s="21"/>
      <c r="N316" s="22"/>
      <c r="O316" s="22"/>
      <c r="P316" s="22"/>
      <c r="Q316" s="22"/>
      <c r="R316" s="22"/>
      <c r="S316" s="22"/>
      <c r="T316" s="22"/>
      <c r="U316" s="22"/>
      <c r="V316" s="22"/>
      <c r="W316" s="22"/>
      <c r="X316" s="22"/>
      <c r="Y316" s="22"/>
      <c r="Z316" s="22"/>
    </row>
    <row r="317" spans="1:26" s="20" customFormat="1">
      <c r="A317" s="19"/>
      <c r="K317" s="21"/>
      <c r="L317" s="21"/>
      <c r="M317" s="21"/>
      <c r="N317" s="22"/>
      <c r="O317" s="22"/>
      <c r="P317" s="22"/>
      <c r="Q317" s="22"/>
      <c r="R317" s="22"/>
      <c r="S317" s="22"/>
      <c r="T317" s="22"/>
      <c r="U317" s="22"/>
      <c r="V317" s="22"/>
      <c r="W317" s="22"/>
      <c r="X317" s="22"/>
      <c r="Y317" s="22"/>
      <c r="Z317" s="22"/>
    </row>
    <row r="318" spans="1:26" s="20" customFormat="1">
      <c r="A318" s="19"/>
      <c r="K318" s="21"/>
      <c r="L318" s="21"/>
      <c r="M318" s="21"/>
      <c r="N318" s="22"/>
      <c r="O318" s="22"/>
      <c r="P318" s="22"/>
      <c r="Q318" s="22"/>
      <c r="R318" s="22"/>
      <c r="S318" s="22"/>
      <c r="T318" s="22"/>
      <c r="U318" s="22"/>
      <c r="V318" s="22"/>
      <c r="W318" s="22"/>
      <c r="X318" s="22"/>
      <c r="Y318" s="22"/>
      <c r="Z318" s="22"/>
    </row>
    <row r="319" spans="1:26" s="20" customFormat="1">
      <c r="A319" s="19"/>
      <c r="K319" s="21"/>
      <c r="L319" s="21"/>
      <c r="M319" s="21"/>
      <c r="N319" s="22"/>
      <c r="O319" s="22"/>
      <c r="P319" s="22"/>
      <c r="Q319" s="22"/>
      <c r="R319" s="22"/>
      <c r="S319" s="22"/>
      <c r="T319" s="22"/>
      <c r="U319" s="22"/>
      <c r="V319" s="22"/>
      <c r="W319" s="22"/>
      <c r="X319" s="22"/>
      <c r="Y319" s="22"/>
      <c r="Z319" s="22"/>
    </row>
    <row r="320" spans="1:26" s="20" customFormat="1">
      <c r="A320" s="19"/>
      <c r="K320" s="21"/>
      <c r="L320" s="21"/>
      <c r="M320" s="21"/>
      <c r="N320" s="22"/>
      <c r="O320" s="22"/>
      <c r="P320" s="22"/>
      <c r="Q320" s="22"/>
      <c r="R320" s="22"/>
      <c r="S320" s="22"/>
      <c r="T320" s="22"/>
      <c r="U320" s="22"/>
      <c r="V320" s="22"/>
      <c r="W320" s="22"/>
      <c r="X320" s="22"/>
      <c r="Y320" s="22"/>
      <c r="Z320" s="22"/>
    </row>
    <row r="321" spans="1:26" s="20" customFormat="1">
      <c r="A321" s="19"/>
      <c r="K321" s="21"/>
      <c r="L321" s="21"/>
      <c r="M321" s="21"/>
      <c r="N321" s="22"/>
      <c r="O321" s="22"/>
      <c r="P321" s="22"/>
      <c r="Q321" s="22"/>
      <c r="R321" s="22"/>
      <c r="S321" s="22"/>
      <c r="T321" s="22"/>
      <c r="U321" s="22"/>
      <c r="V321" s="22"/>
      <c r="W321" s="22"/>
      <c r="X321" s="22"/>
      <c r="Y321" s="22"/>
      <c r="Z321" s="22"/>
    </row>
    <row r="322" spans="1:26" s="20" customFormat="1">
      <c r="A322" s="19"/>
      <c r="K322" s="21"/>
      <c r="L322" s="21"/>
      <c r="M322" s="21"/>
      <c r="N322" s="22"/>
      <c r="O322" s="22"/>
      <c r="P322" s="22"/>
      <c r="Q322" s="22"/>
      <c r="R322" s="22"/>
      <c r="S322" s="22"/>
      <c r="T322" s="22"/>
      <c r="U322" s="22"/>
      <c r="V322" s="22"/>
      <c r="W322" s="22"/>
      <c r="X322" s="22"/>
      <c r="Y322" s="22"/>
      <c r="Z322" s="22"/>
    </row>
    <row r="323" spans="1:26" s="20" customFormat="1">
      <c r="A323" s="19"/>
      <c r="K323" s="21"/>
      <c r="L323" s="21"/>
      <c r="M323" s="21"/>
      <c r="N323" s="22"/>
      <c r="O323" s="22"/>
      <c r="P323" s="22"/>
      <c r="Q323" s="22"/>
      <c r="R323" s="22"/>
      <c r="S323" s="22"/>
      <c r="T323" s="22"/>
      <c r="U323" s="22"/>
      <c r="V323" s="22"/>
      <c r="W323" s="22"/>
      <c r="X323" s="22"/>
      <c r="Y323" s="22"/>
      <c r="Z323" s="22"/>
    </row>
    <row r="324" spans="1:26" s="20" customFormat="1">
      <c r="A324" s="19"/>
      <c r="K324" s="21"/>
      <c r="L324" s="21"/>
      <c r="M324" s="21"/>
      <c r="N324" s="22"/>
      <c r="O324" s="22"/>
      <c r="P324" s="22"/>
      <c r="Q324" s="22"/>
      <c r="R324" s="22"/>
      <c r="S324" s="22"/>
      <c r="T324" s="22"/>
      <c r="U324" s="22"/>
      <c r="V324" s="22"/>
      <c r="W324" s="22"/>
      <c r="X324" s="22"/>
      <c r="Y324" s="22"/>
      <c r="Z324" s="22"/>
    </row>
    <row r="325" spans="1:26" s="20" customFormat="1">
      <c r="A325" s="19"/>
      <c r="K325" s="21"/>
      <c r="L325" s="21"/>
      <c r="M325" s="21"/>
      <c r="N325" s="22"/>
      <c r="O325" s="22"/>
      <c r="P325" s="22"/>
      <c r="Q325" s="22"/>
      <c r="R325" s="22"/>
      <c r="S325" s="22"/>
      <c r="T325" s="22"/>
      <c r="U325" s="22"/>
      <c r="V325" s="22"/>
      <c r="W325" s="22"/>
      <c r="X325" s="22"/>
      <c r="Y325" s="22"/>
      <c r="Z325" s="22"/>
    </row>
    <row r="326" spans="1:26" s="20" customFormat="1">
      <c r="A326" s="19"/>
      <c r="K326" s="21"/>
      <c r="L326" s="21"/>
      <c r="M326" s="21"/>
      <c r="N326" s="22"/>
      <c r="O326" s="22"/>
      <c r="P326" s="22"/>
      <c r="Q326" s="22"/>
      <c r="R326" s="22"/>
      <c r="S326" s="22"/>
      <c r="T326" s="22"/>
      <c r="U326" s="22"/>
      <c r="V326" s="22"/>
      <c r="W326" s="22"/>
      <c r="X326" s="22"/>
      <c r="Y326" s="22"/>
      <c r="Z326" s="22"/>
    </row>
    <row r="327" spans="1:26" s="20" customFormat="1">
      <c r="A327" s="19"/>
      <c r="K327" s="21"/>
      <c r="L327" s="21"/>
      <c r="M327" s="21"/>
      <c r="N327" s="22"/>
      <c r="O327" s="22"/>
      <c r="P327" s="22"/>
      <c r="Q327" s="22"/>
      <c r="R327" s="22"/>
      <c r="S327" s="22"/>
      <c r="T327" s="22"/>
      <c r="U327" s="22"/>
      <c r="V327" s="22"/>
      <c r="W327" s="22"/>
      <c r="X327" s="22"/>
      <c r="Y327" s="22"/>
      <c r="Z327" s="22"/>
    </row>
    <row r="328" spans="1:26" s="20" customFormat="1">
      <c r="A328" s="19"/>
      <c r="K328" s="21"/>
      <c r="L328" s="21"/>
      <c r="M328" s="21"/>
      <c r="N328" s="22"/>
      <c r="O328" s="22"/>
      <c r="P328" s="22"/>
      <c r="Q328" s="22"/>
      <c r="R328" s="22"/>
      <c r="S328" s="22"/>
      <c r="T328" s="22"/>
      <c r="U328" s="22"/>
      <c r="V328" s="22"/>
      <c r="W328" s="22"/>
      <c r="X328" s="22"/>
      <c r="Y328" s="22"/>
      <c r="Z328" s="22"/>
    </row>
    <row r="329" spans="1:26" s="20" customFormat="1">
      <c r="A329" s="19"/>
      <c r="K329" s="21"/>
      <c r="L329" s="21"/>
      <c r="M329" s="21"/>
      <c r="N329" s="22"/>
      <c r="O329" s="22"/>
      <c r="P329" s="22"/>
      <c r="Q329" s="22"/>
      <c r="R329" s="22"/>
      <c r="S329" s="22"/>
      <c r="T329" s="22"/>
      <c r="U329" s="22"/>
      <c r="V329" s="22"/>
      <c r="W329" s="22"/>
      <c r="X329" s="22"/>
      <c r="Y329" s="22"/>
      <c r="Z329" s="22"/>
    </row>
    <row r="330" spans="1:26" s="20" customFormat="1">
      <c r="A330" s="19"/>
      <c r="K330" s="21"/>
      <c r="L330" s="21"/>
      <c r="M330" s="21"/>
      <c r="N330" s="22"/>
      <c r="O330" s="22"/>
      <c r="P330" s="22"/>
      <c r="Q330" s="22"/>
      <c r="R330" s="22"/>
      <c r="S330" s="22"/>
      <c r="T330" s="22"/>
      <c r="U330" s="22"/>
      <c r="V330" s="22"/>
      <c r="W330" s="22"/>
      <c r="X330" s="22"/>
      <c r="Y330" s="22"/>
      <c r="Z330" s="22"/>
    </row>
    <row r="331" spans="1:26" s="20" customFormat="1">
      <c r="A331" s="19"/>
      <c r="K331" s="21"/>
      <c r="L331" s="21"/>
      <c r="M331" s="21"/>
      <c r="N331" s="22"/>
      <c r="O331" s="22"/>
      <c r="P331" s="22"/>
      <c r="Q331" s="22"/>
      <c r="R331" s="22"/>
      <c r="S331" s="22"/>
      <c r="T331" s="22"/>
      <c r="U331" s="22"/>
      <c r="V331" s="22"/>
      <c r="W331" s="22"/>
      <c r="X331" s="22"/>
      <c r="Y331" s="22"/>
      <c r="Z331" s="22"/>
    </row>
    <row r="332" spans="1:26" s="20" customFormat="1">
      <c r="A332" s="19"/>
      <c r="K332" s="21"/>
      <c r="L332" s="21"/>
      <c r="M332" s="21"/>
      <c r="N332" s="22"/>
      <c r="O332" s="22"/>
      <c r="P332" s="22"/>
      <c r="Q332" s="22"/>
      <c r="R332" s="22"/>
      <c r="S332" s="22"/>
      <c r="T332" s="22"/>
      <c r="U332" s="22"/>
      <c r="V332" s="22"/>
      <c r="W332" s="22"/>
      <c r="X332" s="22"/>
      <c r="Y332" s="22"/>
      <c r="Z332" s="22"/>
    </row>
    <row r="333" spans="1:26" s="20" customFormat="1">
      <c r="A333" s="19"/>
      <c r="K333" s="21"/>
      <c r="L333" s="21"/>
      <c r="M333" s="21"/>
      <c r="N333" s="22"/>
      <c r="O333" s="22"/>
      <c r="P333" s="22"/>
      <c r="Q333" s="22"/>
      <c r="R333" s="22"/>
      <c r="S333" s="22"/>
      <c r="T333" s="22"/>
      <c r="U333" s="22"/>
      <c r="V333" s="22"/>
      <c r="W333" s="22"/>
      <c r="X333" s="22"/>
      <c r="Y333" s="22"/>
      <c r="Z333" s="22"/>
    </row>
    <row r="334" spans="1:26" s="20" customFormat="1">
      <c r="A334" s="19"/>
      <c r="K334" s="21"/>
      <c r="L334" s="21"/>
      <c r="M334" s="21"/>
      <c r="N334" s="22"/>
      <c r="O334" s="22"/>
      <c r="P334" s="22"/>
      <c r="Q334" s="22"/>
      <c r="R334" s="22"/>
      <c r="S334" s="22"/>
      <c r="T334" s="22"/>
      <c r="U334" s="22"/>
      <c r="V334" s="22"/>
      <c r="W334" s="22"/>
      <c r="X334" s="22"/>
      <c r="Y334" s="22"/>
      <c r="Z334" s="22"/>
    </row>
    <row r="335" spans="1:26" s="20" customFormat="1">
      <c r="A335" s="19"/>
      <c r="K335" s="21"/>
      <c r="L335" s="21"/>
      <c r="M335" s="21"/>
      <c r="N335" s="22"/>
      <c r="O335" s="22"/>
      <c r="P335" s="22"/>
      <c r="Q335" s="22"/>
      <c r="R335" s="22"/>
      <c r="S335" s="22"/>
      <c r="T335" s="22"/>
      <c r="U335" s="22"/>
      <c r="V335" s="22"/>
      <c r="W335" s="22"/>
      <c r="X335" s="22"/>
      <c r="Y335" s="22"/>
      <c r="Z335" s="22"/>
    </row>
    <row r="336" spans="1:26" s="20" customFormat="1">
      <c r="A336" s="19"/>
      <c r="K336" s="21"/>
      <c r="L336" s="21"/>
      <c r="M336" s="21"/>
      <c r="N336" s="22"/>
      <c r="O336" s="22"/>
      <c r="P336" s="22"/>
      <c r="Q336" s="22"/>
      <c r="R336" s="22"/>
      <c r="S336" s="22"/>
      <c r="T336" s="22"/>
      <c r="U336" s="22"/>
      <c r="V336" s="22"/>
      <c r="W336" s="22"/>
      <c r="X336" s="22"/>
      <c r="Y336" s="22"/>
      <c r="Z336" s="22"/>
    </row>
    <row r="337" spans="1:26" s="20" customFormat="1">
      <c r="A337" s="19"/>
      <c r="K337" s="21"/>
      <c r="L337" s="21"/>
      <c r="M337" s="21"/>
      <c r="N337" s="22"/>
      <c r="O337" s="22"/>
      <c r="P337" s="22"/>
      <c r="Q337" s="22"/>
      <c r="R337" s="22"/>
      <c r="S337" s="22"/>
      <c r="T337" s="22"/>
      <c r="U337" s="22"/>
      <c r="V337" s="22"/>
      <c r="W337" s="22"/>
      <c r="X337" s="22"/>
      <c r="Y337" s="22"/>
      <c r="Z337" s="22"/>
    </row>
    <row r="338" spans="1:26" s="20" customFormat="1">
      <c r="A338" s="19"/>
      <c r="K338" s="21"/>
      <c r="L338" s="21"/>
      <c r="M338" s="21"/>
      <c r="N338" s="22"/>
      <c r="O338" s="22"/>
      <c r="P338" s="22"/>
      <c r="Q338" s="22"/>
      <c r="R338" s="22"/>
      <c r="S338" s="22"/>
      <c r="T338" s="22"/>
      <c r="U338" s="22"/>
      <c r="V338" s="22"/>
      <c r="W338" s="22"/>
      <c r="X338" s="22"/>
      <c r="Y338" s="22"/>
      <c r="Z338" s="22"/>
    </row>
    <row r="339" spans="1:26" s="20" customFormat="1">
      <c r="A339" s="19"/>
      <c r="K339" s="21"/>
      <c r="L339" s="21"/>
      <c r="M339" s="21"/>
      <c r="N339" s="22"/>
      <c r="O339" s="22"/>
      <c r="P339" s="22"/>
      <c r="Q339" s="22"/>
      <c r="R339" s="22"/>
      <c r="S339" s="22"/>
      <c r="T339" s="22"/>
      <c r="U339" s="22"/>
      <c r="V339" s="22"/>
      <c r="W339" s="22"/>
      <c r="X339" s="22"/>
      <c r="Y339" s="22"/>
      <c r="Z339" s="22"/>
    </row>
    <row r="340" spans="1:26" s="20" customFormat="1">
      <c r="A340" s="19"/>
      <c r="K340" s="21"/>
      <c r="L340" s="21"/>
      <c r="M340" s="21"/>
      <c r="N340" s="22"/>
      <c r="O340" s="22"/>
      <c r="P340" s="22"/>
      <c r="Q340" s="22"/>
      <c r="R340" s="22"/>
      <c r="S340" s="22"/>
      <c r="T340" s="22"/>
      <c r="U340" s="22"/>
      <c r="V340" s="22"/>
      <c r="W340" s="22"/>
      <c r="X340" s="22"/>
      <c r="Y340" s="22"/>
      <c r="Z340" s="22"/>
    </row>
    <row r="341" spans="1:26" s="20" customFormat="1">
      <c r="A341" s="19"/>
      <c r="K341" s="21"/>
      <c r="L341" s="21"/>
      <c r="M341" s="21"/>
      <c r="N341" s="22"/>
      <c r="O341" s="22"/>
      <c r="P341" s="22"/>
      <c r="Q341" s="22"/>
      <c r="R341" s="22"/>
      <c r="S341" s="22"/>
      <c r="T341" s="22"/>
      <c r="U341" s="22"/>
      <c r="V341" s="22"/>
      <c r="W341" s="22"/>
      <c r="X341" s="22"/>
      <c r="Y341" s="22"/>
      <c r="Z341" s="22"/>
    </row>
    <row r="342" spans="1:26" s="20" customFormat="1">
      <c r="A342" s="19"/>
      <c r="K342" s="21"/>
      <c r="L342" s="21"/>
      <c r="M342" s="21"/>
      <c r="N342" s="22"/>
      <c r="O342" s="22"/>
      <c r="P342" s="22"/>
      <c r="Q342" s="22"/>
      <c r="R342" s="22"/>
      <c r="S342" s="22"/>
      <c r="T342" s="22"/>
      <c r="U342" s="22"/>
      <c r="V342" s="22"/>
      <c r="W342" s="22"/>
      <c r="X342" s="22"/>
      <c r="Y342" s="22"/>
      <c r="Z342" s="22"/>
    </row>
    <row r="343" spans="1:26" s="20" customFormat="1">
      <c r="A343" s="19"/>
      <c r="K343" s="21"/>
      <c r="L343" s="21"/>
      <c r="M343" s="21"/>
      <c r="N343" s="22"/>
      <c r="O343" s="22"/>
      <c r="P343" s="22"/>
      <c r="Q343" s="22"/>
      <c r="R343" s="22"/>
      <c r="S343" s="22"/>
      <c r="T343" s="22"/>
      <c r="U343" s="22"/>
      <c r="V343" s="22"/>
      <c r="W343" s="22"/>
      <c r="X343" s="22"/>
      <c r="Y343" s="22"/>
      <c r="Z343" s="22"/>
    </row>
    <row r="344" spans="1:26" s="20" customFormat="1">
      <c r="A344" s="19"/>
      <c r="K344" s="21"/>
      <c r="L344" s="21"/>
      <c r="M344" s="21"/>
      <c r="N344" s="22"/>
      <c r="O344" s="22"/>
      <c r="P344" s="22"/>
      <c r="Q344" s="22"/>
      <c r="R344" s="22"/>
      <c r="S344" s="22"/>
      <c r="T344" s="22"/>
      <c r="U344" s="22"/>
      <c r="V344" s="22"/>
      <c r="W344" s="22"/>
      <c r="X344" s="22"/>
      <c r="Y344" s="22"/>
      <c r="Z344" s="22"/>
    </row>
    <row r="345" spans="1:26" s="20" customFormat="1">
      <c r="A345" s="19"/>
      <c r="K345" s="21"/>
      <c r="L345" s="21"/>
      <c r="M345" s="21"/>
      <c r="N345" s="22"/>
      <c r="O345" s="22"/>
      <c r="P345" s="22"/>
      <c r="Q345" s="22"/>
      <c r="R345" s="22"/>
      <c r="S345" s="22"/>
      <c r="T345" s="22"/>
      <c r="U345" s="22"/>
      <c r="V345" s="22"/>
      <c r="W345" s="22"/>
      <c r="X345" s="22"/>
      <c r="Y345" s="22"/>
      <c r="Z345" s="22"/>
    </row>
    <row r="346" spans="1:26" s="20" customFormat="1">
      <c r="A346" s="19"/>
      <c r="K346" s="21"/>
      <c r="L346" s="21"/>
      <c r="M346" s="21"/>
      <c r="N346" s="22"/>
      <c r="O346" s="22"/>
      <c r="P346" s="22"/>
      <c r="Q346" s="22"/>
      <c r="R346" s="22"/>
      <c r="S346" s="22"/>
      <c r="T346" s="22"/>
      <c r="U346" s="22"/>
      <c r="V346" s="22"/>
      <c r="W346" s="22"/>
      <c r="X346" s="22"/>
      <c r="Y346" s="22"/>
      <c r="Z346" s="22"/>
    </row>
    <row r="347" spans="1:26" s="20" customFormat="1">
      <c r="A347" s="19"/>
      <c r="K347" s="21"/>
      <c r="L347" s="21"/>
      <c r="M347" s="21"/>
      <c r="N347" s="22"/>
      <c r="O347" s="22"/>
      <c r="P347" s="22"/>
      <c r="Q347" s="22"/>
      <c r="R347" s="22"/>
      <c r="S347" s="22"/>
      <c r="T347" s="22"/>
      <c r="U347" s="22"/>
      <c r="V347" s="22"/>
      <c r="W347" s="22"/>
      <c r="X347" s="22"/>
      <c r="Y347" s="22"/>
      <c r="Z347" s="22"/>
    </row>
    <row r="348" spans="1:26" s="20" customFormat="1">
      <c r="A348" s="19"/>
      <c r="K348" s="21"/>
      <c r="L348" s="21"/>
      <c r="M348" s="21"/>
      <c r="N348" s="22"/>
      <c r="O348" s="22"/>
      <c r="P348" s="22"/>
      <c r="Q348" s="22"/>
      <c r="R348" s="22"/>
      <c r="S348" s="22"/>
      <c r="T348" s="22"/>
      <c r="U348" s="22"/>
      <c r="V348" s="22"/>
      <c r="W348" s="22"/>
      <c r="X348" s="22"/>
      <c r="Y348" s="22"/>
      <c r="Z348" s="22"/>
    </row>
    <row r="349" spans="1:26" s="20" customFormat="1">
      <c r="A349" s="19"/>
      <c r="K349" s="21"/>
      <c r="L349" s="21"/>
      <c r="M349" s="21"/>
      <c r="N349" s="22"/>
      <c r="O349" s="22"/>
      <c r="P349" s="22"/>
      <c r="Q349" s="22"/>
      <c r="R349" s="22"/>
      <c r="S349" s="22"/>
      <c r="T349" s="22"/>
      <c r="U349" s="22"/>
      <c r="V349" s="22"/>
      <c r="W349" s="22"/>
      <c r="X349" s="22"/>
      <c r="Y349" s="22"/>
      <c r="Z349" s="22"/>
    </row>
    <row r="350" spans="1:26" s="20" customFormat="1">
      <c r="A350" s="19"/>
      <c r="K350" s="21"/>
      <c r="L350" s="21"/>
      <c r="M350" s="21"/>
      <c r="N350" s="22"/>
      <c r="O350" s="22"/>
      <c r="P350" s="22"/>
      <c r="Q350" s="22"/>
      <c r="R350" s="22"/>
      <c r="S350" s="22"/>
      <c r="T350" s="22"/>
      <c r="U350" s="22"/>
      <c r="V350" s="22"/>
      <c r="W350" s="22"/>
      <c r="X350" s="22"/>
      <c r="Y350" s="22"/>
      <c r="Z350" s="22"/>
    </row>
    <row r="351" spans="1:26" s="20" customFormat="1">
      <c r="A351" s="19"/>
      <c r="K351" s="21"/>
      <c r="L351" s="21"/>
      <c r="M351" s="21"/>
      <c r="N351" s="22"/>
      <c r="O351" s="22"/>
      <c r="P351" s="22"/>
      <c r="Q351" s="22"/>
      <c r="R351" s="22"/>
      <c r="S351" s="22"/>
      <c r="T351" s="22"/>
      <c r="U351" s="22"/>
      <c r="V351" s="22"/>
      <c r="W351" s="22"/>
      <c r="X351" s="22"/>
      <c r="Y351" s="22"/>
      <c r="Z351" s="22"/>
    </row>
    <row r="352" spans="1:26" s="20" customFormat="1">
      <c r="A352" s="19"/>
      <c r="K352" s="21"/>
      <c r="L352" s="21"/>
      <c r="M352" s="21"/>
      <c r="N352" s="22"/>
      <c r="O352" s="22"/>
      <c r="P352" s="22"/>
      <c r="Q352" s="22"/>
      <c r="R352" s="22"/>
      <c r="S352" s="22"/>
      <c r="T352" s="22"/>
      <c r="U352" s="22"/>
      <c r="V352" s="22"/>
      <c r="W352" s="22"/>
      <c r="X352" s="22"/>
      <c r="Y352" s="22"/>
      <c r="Z352" s="22"/>
    </row>
    <row r="353" spans="1:26" s="20" customFormat="1">
      <c r="A353" s="19"/>
      <c r="K353" s="21"/>
      <c r="L353" s="21"/>
      <c r="M353" s="21"/>
      <c r="N353" s="22"/>
      <c r="O353" s="22"/>
      <c r="P353" s="22"/>
      <c r="Q353" s="22"/>
      <c r="R353" s="22"/>
      <c r="S353" s="22"/>
      <c r="T353" s="22"/>
      <c r="U353" s="22"/>
      <c r="V353" s="22"/>
      <c r="W353" s="22"/>
      <c r="X353" s="22"/>
      <c r="Y353" s="22"/>
      <c r="Z353" s="22"/>
    </row>
    <row r="354" spans="1:26" s="20" customFormat="1">
      <c r="A354" s="19"/>
      <c r="K354" s="21"/>
      <c r="L354" s="21"/>
      <c r="M354" s="21"/>
      <c r="N354" s="22"/>
      <c r="O354" s="22"/>
      <c r="P354" s="22"/>
      <c r="Q354" s="22"/>
      <c r="R354" s="22"/>
      <c r="S354" s="22"/>
      <c r="T354" s="22"/>
      <c r="U354" s="22"/>
      <c r="V354" s="22"/>
      <c r="W354" s="22"/>
      <c r="X354" s="22"/>
      <c r="Y354" s="22"/>
      <c r="Z354" s="22"/>
    </row>
    <row r="355" spans="1:26" s="20" customFormat="1">
      <c r="A355" s="19"/>
      <c r="K355" s="21"/>
      <c r="L355" s="21"/>
      <c r="M355" s="21"/>
      <c r="N355" s="22"/>
      <c r="O355" s="22"/>
      <c r="P355" s="22"/>
      <c r="Q355" s="22"/>
      <c r="R355" s="22"/>
      <c r="S355" s="22"/>
      <c r="T355" s="22"/>
      <c r="U355" s="22"/>
      <c r="V355" s="22"/>
      <c r="W355" s="22"/>
      <c r="X355" s="22"/>
      <c r="Y355" s="22"/>
      <c r="Z355" s="22"/>
    </row>
    <row r="356" spans="1:26" s="20" customFormat="1">
      <c r="A356" s="19"/>
      <c r="K356" s="21"/>
      <c r="L356" s="21"/>
      <c r="M356" s="21"/>
      <c r="N356" s="22"/>
      <c r="O356" s="22"/>
      <c r="P356" s="22"/>
      <c r="Q356" s="22"/>
      <c r="R356" s="22"/>
      <c r="S356" s="22"/>
      <c r="T356" s="22"/>
      <c r="U356" s="22"/>
      <c r="V356" s="22"/>
      <c r="W356" s="22"/>
      <c r="X356" s="22"/>
      <c r="Y356" s="22"/>
      <c r="Z356" s="22"/>
    </row>
    <row r="357" spans="1:26" s="20" customFormat="1">
      <c r="A357" s="19"/>
      <c r="K357" s="21"/>
      <c r="L357" s="21"/>
      <c r="M357" s="21"/>
      <c r="N357" s="22"/>
      <c r="O357" s="22"/>
      <c r="P357" s="22"/>
      <c r="Q357" s="22"/>
      <c r="R357" s="22"/>
      <c r="S357" s="22"/>
      <c r="T357" s="22"/>
      <c r="U357" s="22"/>
      <c r="V357" s="22"/>
      <c r="W357" s="22"/>
      <c r="X357" s="22"/>
      <c r="Y357" s="22"/>
      <c r="Z357" s="22"/>
    </row>
    <row r="358" spans="1:26" s="20" customFormat="1">
      <c r="A358" s="19"/>
      <c r="K358" s="21"/>
      <c r="L358" s="21"/>
      <c r="M358" s="21"/>
      <c r="N358" s="22"/>
      <c r="O358" s="22"/>
      <c r="P358" s="22"/>
      <c r="Q358" s="22"/>
      <c r="R358" s="22"/>
      <c r="S358" s="22"/>
      <c r="T358" s="22"/>
      <c r="U358" s="22"/>
      <c r="V358" s="22"/>
      <c r="W358" s="22"/>
      <c r="X358" s="22"/>
      <c r="Y358" s="22"/>
      <c r="Z358" s="22"/>
    </row>
    <row r="359" spans="1:26" s="20" customFormat="1">
      <c r="A359" s="19"/>
      <c r="K359" s="21"/>
      <c r="L359" s="21"/>
      <c r="M359" s="21"/>
      <c r="N359" s="22"/>
      <c r="O359" s="22"/>
      <c r="P359" s="22"/>
      <c r="Q359" s="22"/>
      <c r="R359" s="22"/>
      <c r="S359" s="22"/>
      <c r="T359" s="22"/>
      <c r="U359" s="22"/>
      <c r="V359" s="22"/>
      <c r="W359" s="22"/>
      <c r="X359" s="22"/>
      <c r="Y359" s="22"/>
      <c r="Z359" s="22"/>
    </row>
    <row r="360" spans="1:26" s="20" customFormat="1">
      <c r="A360" s="19"/>
      <c r="K360" s="21"/>
      <c r="L360" s="21"/>
      <c r="M360" s="21"/>
      <c r="N360" s="22"/>
      <c r="O360" s="22"/>
      <c r="P360" s="22"/>
      <c r="Q360" s="22"/>
      <c r="R360" s="22"/>
      <c r="S360" s="22"/>
      <c r="T360" s="22"/>
      <c r="U360" s="22"/>
      <c r="V360" s="22"/>
      <c r="W360" s="22"/>
      <c r="X360" s="22"/>
      <c r="Y360" s="22"/>
      <c r="Z360" s="22"/>
    </row>
    <row r="361" spans="1:26" s="20" customFormat="1">
      <c r="A361" s="19"/>
      <c r="K361" s="21"/>
      <c r="L361" s="21"/>
      <c r="M361" s="21"/>
      <c r="N361" s="22"/>
      <c r="O361" s="22"/>
      <c r="P361" s="22"/>
      <c r="Q361" s="22"/>
      <c r="R361" s="22"/>
      <c r="S361" s="22"/>
      <c r="T361" s="22"/>
      <c r="U361" s="22"/>
      <c r="V361" s="22"/>
      <c r="W361" s="22"/>
      <c r="X361" s="22"/>
      <c r="Y361" s="22"/>
      <c r="Z361" s="22"/>
    </row>
    <row r="362" spans="1:26" s="20" customFormat="1">
      <c r="A362" s="19"/>
      <c r="K362" s="21"/>
      <c r="L362" s="21"/>
      <c r="M362" s="21"/>
      <c r="N362" s="22"/>
      <c r="O362" s="22"/>
      <c r="P362" s="22"/>
      <c r="Q362" s="22"/>
      <c r="R362" s="22"/>
      <c r="S362" s="22"/>
      <c r="T362" s="22"/>
      <c r="U362" s="22"/>
      <c r="V362" s="22"/>
      <c r="W362" s="22"/>
      <c r="X362" s="22"/>
      <c r="Y362" s="22"/>
      <c r="Z362" s="22"/>
    </row>
    <row r="363" spans="1:26" s="20" customFormat="1">
      <c r="A363" s="19"/>
      <c r="K363" s="21"/>
      <c r="L363" s="21"/>
      <c r="M363" s="21"/>
      <c r="N363" s="22"/>
      <c r="O363" s="22"/>
      <c r="P363" s="22"/>
      <c r="Q363" s="22"/>
      <c r="R363" s="22"/>
      <c r="S363" s="22"/>
      <c r="T363" s="22"/>
      <c r="U363" s="22"/>
      <c r="V363" s="22"/>
      <c r="W363" s="22"/>
      <c r="X363" s="22"/>
      <c r="Y363" s="22"/>
      <c r="Z363" s="22"/>
    </row>
    <row r="364" spans="1:26" s="20" customFormat="1">
      <c r="A364" s="19"/>
      <c r="K364" s="21"/>
      <c r="L364" s="21"/>
      <c r="M364" s="21"/>
      <c r="N364" s="22"/>
      <c r="O364" s="22"/>
      <c r="P364" s="22"/>
      <c r="Q364" s="22"/>
      <c r="R364" s="22"/>
      <c r="S364" s="22"/>
      <c r="T364" s="22"/>
      <c r="U364" s="22"/>
      <c r="V364" s="22"/>
      <c r="W364" s="22"/>
      <c r="X364" s="22"/>
      <c r="Y364" s="22"/>
      <c r="Z364" s="22"/>
    </row>
    <row r="365" spans="1:26" s="20" customFormat="1">
      <c r="A365" s="19"/>
      <c r="K365" s="21"/>
      <c r="L365" s="21"/>
      <c r="M365" s="21"/>
      <c r="N365" s="22"/>
      <c r="O365" s="22"/>
      <c r="P365" s="22"/>
      <c r="Q365" s="22"/>
      <c r="R365" s="22"/>
      <c r="S365" s="22"/>
      <c r="T365" s="22"/>
      <c r="U365" s="22"/>
      <c r="V365" s="22"/>
      <c r="W365" s="22"/>
      <c r="X365" s="22"/>
      <c r="Y365" s="22"/>
      <c r="Z365" s="22"/>
    </row>
    <row r="366" spans="1:26" s="20" customFormat="1">
      <c r="A366" s="19"/>
      <c r="K366" s="21"/>
      <c r="L366" s="21"/>
      <c r="M366" s="21"/>
      <c r="N366" s="22"/>
      <c r="O366" s="22"/>
      <c r="P366" s="22"/>
      <c r="Q366" s="22"/>
      <c r="R366" s="22"/>
      <c r="S366" s="22"/>
      <c r="T366" s="22"/>
      <c r="U366" s="22"/>
      <c r="V366" s="22"/>
      <c r="W366" s="22"/>
      <c r="X366" s="22"/>
      <c r="Y366" s="22"/>
      <c r="Z366" s="22"/>
    </row>
    <row r="367" spans="1:26" s="20" customFormat="1">
      <c r="A367" s="19"/>
      <c r="K367" s="21"/>
      <c r="L367" s="21"/>
      <c r="M367" s="21"/>
      <c r="N367" s="22"/>
      <c r="O367" s="22"/>
      <c r="P367" s="22"/>
      <c r="Q367" s="22"/>
      <c r="R367" s="22"/>
      <c r="S367" s="22"/>
      <c r="T367" s="22"/>
      <c r="U367" s="22"/>
      <c r="V367" s="22"/>
      <c r="W367" s="22"/>
      <c r="X367" s="22"/>
      <c r="Y367" s="22"/>
      <c r="Z367" s="22"/>
    </row>
    <row r="368" spans="1:26" s="20" customFormat="1">
      <c r="A368" s="19"/>
      <c r="K368" s="21"/>
      <c r="L368" s="21"/>
      <c r="M368" s="21"/>
      <c r="N368" s="22"/>
      <c r="O368" s="22"/>
      <c r="P368" s="22"/>
      <c r="Q368" s="22"/>
      <c r="R368" s="22"/>
      <c r="S368" s="22"/>
      <c r="T368" s="22"/>
      <c r="U368" s="22"/>
      <c r="V368" s="22"/>
      <c r="W368" s="22"/>
      <c r="X368" s="22"/>
      <c r="Y368" s="22"/>
      <c r="Z368" s="22"/>
    </row>
    <row r="369" spans="1:26" s="20" customFormat="1">
      <c r="A369" s="19"/>
      <c r="K369" s="21"/>
      <c r="L369" s="21"/>
      <c r="M369" s="21"/>
      <c r="N369" s="22"/>
      <c r="O369" s="22"/>
      <c r="P369" s="22"/>
      <c r="Q369" s="22"/>
      <c r="R369" s="22"/>
      <c r="S369" s="22"/>
      <c r="T369" s="22"/>
      <c r="U369" s="22"/>
      <c r="V369" s="22"/>
      <c r="W369" s="22"/>
      <c r="X369" s="22"/>
      <c r="Y369" s="22"/>
      <c r="Z369" s="22"/>
    </row>
    <row r="370" spans="1:26" s="20" customFormat="1">
      <c r="A370" s="19"/>
      <c r="K370" s="21"/>
      <c r="L370" s="21"/>
      <c r="M370" s="21"/>
      <c r="N370" s="22"/>
      <c r="O370" s="22"/>
      <c r="P370" s="22"/>
      <c r="Q370" s="22"/>
      <c r="R370" s="22"/>
      <c r="S370" s="22"/>
      <c r="T370" s="22"/>
      <c r="U370" s="22"/>
      <c r="V370" s="22"/>
      <c r="W370" s="22"/>
      <c r="X370" s="22"/>
      <c r="Y370" s="22"/>
      <c r="Z370" s="22"/>
    </row>
    <row r="371" spans="1:26" s="20" customFormat="1">
      <c r="A371" s="19"/>
      <c r="K371" s="21"/>
      <c r="L371" s="21"/>
      <c r="M371" s="21"/>
      <c r="N371" s="22"/>
      <c r="O371" s="22"/>
      <c r="P371" s="22"/>
      <c r="Q371" s="22"/>
      <c r="R371" s="22"/>
      <c r="S371" s="22"/>
      <c r="T371" s="22"/>
      <c r="U371" s="22"/>
      <c r="V371" s="22"/>
      <c r="W371" s="22"/>
      <c r="X371" s="22"/>
      <c r="Y371" s="22"/>
      <c r="Z371" s="22"/>
    </row>
    <row r="372" spans="1:26" s="20" customFormat="1">
      <c r="A372" s="19"/>
      <c r="K372" s="21"/>
      <c r="L372" s="21"/>
      <c r="M372" s="21"/>
      <c r="N372" s="22"/>
      <c r="O372" s="22"/>
      <c r="P372" s="22"/>
      <c r="Q372" s="22"/>
      <c r="R372" s="22"/>
      <c r="S372" s="22"/>
      <c r="T372" s="22"/>
      <c r="U372" s="22"/>
      <c r="V372" s="22"/>
      <c r="W372" s="22"/>
      <c r="X372" s="22"/>
      <c r="Y372" s="22"/>
      <c r="Z372" s="22"/>
    </row>
    <row r="373" spans="1:26" s="20" customFormat="1">
      <c r="A373" s="19"/>
      <c r="K373" s="21"/>
      <c r="L373" s="21"/>
      <c r="M373" s="21"/>
      <c r="N373" s="22"/>
      <c r="O373" s="22"/>
      <c r="P373" s="22"/>
      <c r="Q373" s="22"/>
      <c r="R373" s="22"/>
      <c r="S373" s="22"/>
      <c r="T373" s="22"/>
      <c r="U373" s="22"/>
      <c r="V373" s="22"/>
      <c r="W373" s="22"/>
      <c r="X373" s="22"/>
      <c r="Y373" s="22"/>
      <c r="Z373" s="22"/>
    </row>
    <row r="374" spans="1:26" s="20" customFormat="1">
      <c r="A374" s="19"/>
      <c r="K374" s="21"/>
      <c r="L374" s="21"/>
      <c r="M374" s="21"/>
      <c r="N374" s="22"/>
      <c r="O374" s="22"/>
      <c r="P374" s="22"/>
      <c r="Q374" s="22"/>
      <c r="R374" s="22"/>
      <c r="S374" s="22"/>
      <c r="T374" s="22"/>
      <c r="U374" s="22"/>
      <c r="V374" s="22"/>
      <c r="W374" s="22"/>
      <c r="X374" s="22"/>
      <c r="Y374" s="22"/>
      <c r="Z374" s="22"/>
    </row>
    <row r="375" spans="1:26" s="20" customFormat="1">
      <c r="A375" s="19"/>
      <c r="K375" s="21"/>
      <c r="L375" s="21"/>
      <c r="M375" s="21"/>
      <c r="N375" s="22"/>
      <c r="O375" s="22"/>
      <c r="P375" s="22"/>
      <c r="Q375" s="22"/>
      <c r="R375" s="22"/>
      <c r="S375" s="22"/>
      <c r="T375" s="22"/>
      <c r="U375" s="22"/>
      <c r="V375" s="22"/>
      <c r="W375" s="22"/>
      <c r="X375" s="22"/>
      <c r="Y375" s="22"/>
      <c r="Z375" s="22"/>
    </row>
    <row r="376" spans="1:26" s="20" customFormat="1">
      <c r="A376" s="19"/>
      <c r="K376" s="21"/>
      <c r="L376" s="21"/>
      <c r="M376" s="21"/>
      <c r="N376" s="22"/>
      <c r="O376" s="22"/>
      <c r="P376" s="22"/>
      <c r="Q376" s="22"/>
      <c r="R376" s="22"/>
      <c r="S376" s="22"/>
      <c r="T376" s="22"/>
      <c r="U376" s="22"/>
      <c r="V376" s="22"/>
      <c r="W376" s="22"/>
      <c r="X376" s="22"/>
      <c r="Y376" s="22"/>
      <c r="Z376" s="22"/>
    </row>
    <row r="377" spans="1:26" s="20" customFormat="1">
      <c r="A377" s="19"/>
      <c r="K377" s="21"/>
      <c r="L377" s="21"/>
      <c r="M377" s="21"/>
      <c r="N377" s="22"/>
      <c r="O377" s="22"/>
      <c r="P377" s="22"/>
      <c r="Q377" s="22"/>
      <c r="R377" s="22"/>
      <c r="S377" s="22"/>
      <c r="T377" s="22"/>
      <c r="U377" s="22"/>
      <c r="V377" s="22"/>
      <c r="W377" s="22"/>
      <c r="X377" s="22"/>
      <c r="Y377" s="22"/>
      <c r="Z377" s="22"/>
    </row>
    <row r="378" spans="1:26" s="20" customFormat="1">
      <c r="A378" s="19"/>
      <c r="K378" s="21"/>
      <c r="L378" s="21"/>
      <c r="M378" s="21"/>
      <c r="N378" s="22"/>
      <c r="O378" s="22"/>
      <c r="P378" s="22"/>
      <c r="Q378" s="22"/>
      <c r="R378" s="22"/>
      <c r="S378" s="22"/>
      <c r="T378" s="22"/>
      <c r="U378" s="22"/>
      <c r="V378" s="22"/>
      <c r="W378" s="22"/>
      <c r="X378" s="22"/>
      <c r="Y378" s="22"/>
      <c r="Z378" s="22"/>
    </row>
    <row r="379" spans="1:26" s="20" customFormat="1">
      <c r="A379" s="19"/>
      <c r="K379" s="21"/>
      <c r="L379" s="21"/>
      <c r="M379" s="21"/>
      <c r="N379" s="22"/>
      <c r="O379" s="22"/>
      <c r="P379" s="22"/>
      <c r="Q379" s="22"/>
      <c r="R379" s="22"/>
      <c r="S379" s="22"/>
      <c r="T379" s="22"/>
      <c r="U379" s="22"/>
      <c r="V379" s="22"/>
      <c r="W379" s="22"/>
      <c r="X379" s="22"/>
      <c r="Y379" s="22"/>
      <c r="Z379" s="22"/>
    </row>
    <row r="380" spans="1:26" s="20" customFormat="1">
      <c r="A380" s="19"/>
      <c r="K380" s="21"/>
      <c r="L380" s="21"/>
      <c r="M380" s="21"/>
      <c r="N380" s="22"/>
      <c r="O380" s="22"/>
      <c r="P380" s="22"/>
      <c r="Q380" s="22"/>
      <c r="R380" s="22"/>
      <c r="S380" s="22"/>
      <c r="T380" s="22"/>
      <c r="U380" s="22"/>
      <c r="V380" s="22"/>
      <c r="W380" s="22"/>
      <c r="X380" s="22"/>
      <c r="Y380" s="22"/>
      <c r="Z380" s="22"/>
    </row>
    <row r="381" spans="1:26" s="20" customFormat="1">
      <c r="A381" s="19"/>
      <c r="K381" s="21"/>
      <c r="L381" s="21"/>
      <c r="M381" s="21"/>
      <c r="N381" s="22"/>
      <c r="O381" s="22"/>
      <c r="P381" s="22"/>
      <c r="Q381" s="22"/>
      <c r="R381" s="22"/>
      <c r="S381" s="22"/>
      <c r="T381" s="22"/>
      <c r="U381" s="22"/>
      <c r="V381" s="22"/>
      <c r="W381" s="22"/>
      <c r="X381" s="22"/>
      <c r="Y381" s="22"/>
      <c r="Z381" s="22"/>
    </row>
    <row r="382" spans="1:26" s="20" customFormat="1">
      <c r="A382" s="19"/>
      <c r="K382" s="21"/>
      <c r="L382" s="21"/>
      <c r="M382" s="21"/>
      <c r="N382" s="22"/>
      <c r="O382" s="22"/>
      <c r="P382" s="22"/>
      <c r="Q382" s="22"/>
      <c r="R382" s="22"/>
      <c r="S382" s="22"/>
      <c r="T382" s="22"/>
      <c r="U382" s="22"/>
      <c r="V382" s="22"/>
      <c r="W382" s="22"/>
      <c r="X382" s="22"/>
      <c r="Y382" s="22"/>
      <c r="Z382" s="22"/>
    </row>
    <row r="383" spans="1:26" s="20" customFormat="1">
      <c r="A383" s="19"/>
      <c r="K383" s="21"/>
      <c r="L383" s="21"/>
      <c r="M383" s="21"/>
      <c r="N383" s="22"/>
      <c r="O383" s="22"/>
      <c r="P383" s="22"/>
      <c r="Q383" s="22"/>
      <c r="R383" s="22"/>
      <c r="S383" s="22"/>
      <c r="T383" s="22"/>
      <c r="U383" s="22"/>
      <c r="V383" s="22"/>
      <c r="W383" s="22"/>
      <c r="X383" s="22"/>
      <c r="Y383" s="22"/>
      <c r="Z383" s="22"/>
    </row>
    <row r="384" spans="1:26" s="20" customFormat="1">
      <c r="A384" s="19"/>
      <c r="K384" s="21"/>
      <c r="L384" s="21"/>
      <c r="M384" s="21"/>
      <c r="N384" s="22"/>
      <c r="O384" s="22"/>
      <c r="P384" s="22"/>
      <c r="Q384" s="22"/>
      <c r="R384" s="22"/>
      <c r="S384" s="22"/>
      <c r="T384" s="22"/>
      <c r="U384" s="22"/>
      <c r="V384" s="22"/>
      <c r="W384" s="22"/>
      <c r="X384" s="22"/>
      <c r="Y384" s="22"/>
      <c r="Z384" s="22"/>
    </row>
    <row r="385" spans="1:26" s="20" customFormat="1">
      <c r="A385" s="19"/>
      <c r="K385" s="21"/>
      <c r="L385" s="21"/>
      <c r="M385" s="21"/>
      <c r="N385" s="22"/>
      <c r="O385" s="22"/>
      <c r="P385" s="22"/>
      <c r="Q385" s="22"/>
      <c r="R385" s="22"/>
      <c r="S385" s="22"/>
      <c r="T385" s="22"/>
      <c r="U385" s="22"/>
      <c r="V385" s="22"/>
      <c r="W385" s="22"/>
      <c r="X385" s="22"/>
      <c r="Y385" s="22"/>
      <c r="Z385" s="22"/>
    </row>
    <row r="386" spans="1:26" s="20" customFormat="1">
      <c r="A386" s="19"/>
      <c r="K386" s="21"/>
      <c r="L386" s="21"/>
      <c r="M386" s="21"/>
      <c r="N386" s="22"/>
      <c r="O386" s="22"/>
      <c r="P386" s="22"/>
      <c r="Q386" s="22"/>
      <c r="R386" s="22"/>
      <c r="S386" s="22"/>
      <c r="T386" s="22"/>
      <c r="U386" s="22"/>
      <c r="V386" s="22"/>
      <c r="W386" s="22"/>
      <c r="X386" s="22"/>
      <c r="Y386" s="22"/>
      <c r="Z386" s="22"/>
    </row>
    <row r="387" spans="1:26" s="20" customFormat="1">
      <c r="A387" s="19"/>
      <c r="K387" s="21"/>
      <c r="L387" s="21"/>
      <c r="M387" s="21"/>
      <c r="N387" s="22"/>
      <c r="O387" s="22"/>
      <c r="P387" s="22"/>
      <c r="Q387" s="22"/>
      <c r="R387" s="22"/>
      <c r="S387" s="22"/>
      <c r="T387" s="22"/>
      <c r="U387" s="22"/>
      <c r="V387" s="22"/>
      <c r="W387" s="22"/>
      <c r="X387" s="22"/>
      <c r="Y387" s="22"/>
      <c r="Z387" s="22"/>
    </row>
    <row r="388" spans="1:26" s="20" customFormat="1">
      <c r="A388" s="19"/>
      <c r="K388" s="21"/>
      <c r="L388" s="21"/>
      <c r="M388" s="21"/>
      <c r="N388" s="22"/>
      <c r="O388" s="22"/>
      <c r="P388" s="22"/>
      <c r="Q388" s="22"/>
      <c r="R388" s="22"/>
      <c r="S388" s="22"/>
      <c r="T388" s="22"/>
      <c r="U388" s="22"/>
      <c r="V388" s="22"/>
      <c r="W388" s="22"/>
      <c r="X388" s="22"/>
      <c r="Y388" s="22"/>
      <c r="Z388" s="22"/>
    </row>
    <row r="389" spans="1:26" s="20" customFormat="1">
      <c r="A389" s="19"/>
      <c r="K389" s="21"/>
      <c r="L389" s="21"/>
      <c r="M389" s="21"/>
      <c r="N389" s="22"/>
      <c r="O389" s="22"/>
      <c r="P389" s="22"/>
      <c r="Q389" s="22"/>
      <c r="R389" s="22"/>
      <c r="S389" s="22"/>
      <c r="T389" s="22"/>
      <c r="U389" s="22"/>
      <c r="V389" s="22"/>
      <c r="W389" s="22"/>
      <c r="X389" s="22"/>
      <c r="Y389" s="22"/>
      <c r="Z389" s="22"/>
    </row>
    <row r="390" spans="1:26" s="20" customFormat="1">
      <c r="A390" s="19"/>
      <c r="K390" s="21"/>
      <c r="L390" s="21"/>
      <c r="M390" s="21"/>
      <c r="N390" s="22"/>
      <c r="O390" s="22"/>
      <c r="P390" s="22"/>
      <c r="Q390" s="22"/>
      <c r="R390" s="22"/>
      <c r="S390" s="22"/>
      <c r="T390" s="22"/>
      <c r="U390" s="22"/>
      <c r="V390" s="22"/>
      <c r="W390" s="22"/>
      <c r="X390" s="22"/>
      <c r="Y390" s="22"/>
      <c r="Z390" s="22"/>
    </row>
    <row r="391" spans="1:26" s="20" customFormat="1">
      <c r="A391" s="19"/>
      <c r="K391" s="21"/>
      <c r="L391" s="21"/>
      <c r="M391" s="21"/>
      <c r="N391" s="22"/>
      <c r="O391" s="22"/>
      <c r="P391" s="22"/>
      <c r="Q391" s="22"/>
      <c r="R391" s="22"/>
      <c r="S391" s="22"/>
      <c r="T391" s="22"/>
      <c r="U391" s="22"/>
      <c r="V391" s="22"/>
      <c r="W391" s="22"/>
      <c r="X391" s="22"/>
      <c r="Y391" s="22"/>
      <c r="Z391" s="22"/>
    </row>
    <row r="392" spans="1:26" s="20" customFormat="1">
      <c r="A392" s="19"/>
      <c r="K392" s="21"/>
      <c r="L392" s="21"/>
      <c r="M392" s="21"/>
      <c r="N392" s="22"/>
      <c r="O392" s="22"/>
      <c r="P392" s="22"/>
      <c r="Q392" s="22"/>
      <c r="R392" s="22"/>
      <c r="S392" s="22"/>
      <c r="T392" s="22"/>
      <c r="U392" s="22"/>
      <c r="V392" s="22"/>
      <c r="W392" s="22"/>
      <c r="X392" s="22"/>
      <c r="Y392" s="22"/>
      <c r="Z392" s="22"/>
    </row>
    <row r="393" spans="1:26" s="20" customFormat="1">
      <c r="A393" s="19"/>
      <c r="K393" s="21"/>
      <c r="L393" s="21"/>
      <c r="M393" s="21"/>
      <c r="N393" s="22"/>
      <c r="O393" s="22"/>
      <c r="P393" s="22"/>
      <c r="Q393" s="22"/>
      <c r="R393" s="22"/>
      <c r="S393" s="22"/>
      <c r="T393" s="22"/>
      <c r="U393" s="22"/>
      <c r="V393" s="22"/>
      <c r="W393" s="22"/>
      <c r="X393" s="22"/>
      <c r="Y393" s="22"/>
      <c r="Z393" s="22"/>
    </row>
    <row r="394" spans="1:26" s="20" customFormat="1">
      <c r="A394" s="19"/>
      <c r="K394" s="21"/>
      <c r="L394" s="21"/>
      <c r="M394" s="21"/>
      <c r="N394" s="22"/>
      <c r="O394" s="22"/>
      <c r="P394" s="22"/>
      <c r="Q394" s="22"/>
      <c r="R394" s="22"/>
      <c r="S394" s="22"/>
      <c r="T394" s="22"/>
      <c r="U394" s="22"/>
      <c r="V394" s="22"/>
      <c r="W394" s="22"/>
      <c r="X394" s="22"/>
      <c r="Y394" s="22"/>
      <c r="Z394" s="22"/>
    </row>
    <row r="395" spans="1:26" s="20" customFormat="1">
      <c r="A395" s="19"/>
      <c r="K395" s="21"/>
      <c r="L395" s="21"/>
      <c r="M395" s="21"/>
      <c r="N395" s="22"/>
      <c r="O395" s="22"/>
      <c r="P395" s="22"/>
      <c r="Q395" s="22"/>
      <c r="R395" s="22"/>
      <c r="S395" s="22"/>
      <c r="T395" s="22"/>
      <c r="U395" s="22"/>
      <c r="V395" s="22"/>
      <c r="W395" s="22"/>
      <c r="X395" s="22"/>
      <c r="Y395" s="22"/>
      <c r="Z395" s="22"/>
    </row>
    <row r="396" spans="1:26" s="20" customFormat="1">
      <c r="A396" s="19"/>
      <c r="K396" s="21"/>
      <c r="L396" s="21"/>
      <c r="M396" s="21"/>
      <c r="N396" s="22"/>
      <c r="O396" s="22"/>
      <c r="P396" s="22"/>
      <c r="Q396" s="22"/>
      <c r="R396" s="22"/>
      <c r="S396" s="22"/>
      <c r="T396" s="22"/>
      <c r="U396" s="22"/>
      <c r="V396" s="22"/>
      <c r="W396" s="22"/>
      <c r="X396" s="22"/>
      <c r="Y396" s="22"/>
      <c r="Z396" s="22"/>
    </row>
    <row r="397" spans="1:26" s="20" customFormat="1">
      <c r="A397" s="19"/>
      <c r="K397" s="21"/>
      <c r="L397" s="21"/>
      <c r="M397" s="21"/>
      <c r="N397" s="22"/>
      <c r="O397" s="22"/>
      <c r="P397" s="22"/>
      <c r="Q397" s="22"/>
      <c r="R397" s="22"/>
      <c r="S397" s="22"/>
      <c r="T397" s="22"/>
      <c r="U397" s="22"/>
      <c r="V397" s="22"/>
      <c r="W397" s="22"/>
      <c r="X397" s="22"/>
      <c r="Y397" s="22"/>
      <c r="Z397" s="22"/>
    </row>
    <row r="398" spans="1:26" s="20" customFormat="1">
      <c r="A398" s="19"/>
      <c r="K398" s="21"/>
      <c r="L398" s="21"/>
      <c r="M398" s="21"/>
      <c r="N398" s="22"/>
      <c r="O398" s="22"/>
      <c r="P398" s="22"/>
      <c r="Q398" s="22"/>
      <c r="R398" s="22"/>
      <c r="S398" s="22"/>
      <c r="T398" s="22"/>
      <c r="U398" s="22"/>
      <c r="V398" s="22"/>
      <c r="W398" s="22"/>
      <c r="X398" s="22"/>
      <c r="Y398" s="22"/>
      <c r="Z398" s="22"/>
    </row>
    <row r="399" spans="1:26" s="20" customFormat="1">
      <c r="A399" s="19"/>
      <c r="K399" s="21"/>
      <c r="L399" s="21"/>
      <c r="M399" s="21"/>
      <c r="N399" s="22"/>
      <c r="O399" s="22"/>
      <c r="P399" s="22"/>
      <c r="Q399" s="22"/>
      <c r="R399" s="22"/>
      <c r="S399" s="22"/>
      <c r="T399" s="22"/>
      <c r="U399" s="22"/>
      <c r="V399" s="22"/>
      <c r="W399" s="22"/>
      <c r="X399" s="22"/>
      <c r="Y399" s="22"/>
      <c r="Z399" s="22"/>
    </row>
    <row r="400" spans="1:26" s="20" customFormat="1">
      <c r="A400" s="19"/>
      <c r="K400" s="21"/>
      <c r="L400" s="21"/>
      <c r="M400" s="21"/>
      <c r="N400" s="22"/>
      <c r="O400" s="22"/>
      <c r="P400" s="22"/>
      <c r="Q400" s="22"/>
      <c r="R400" s="22"/>
      <c r="S400" s="22"/>
      <c r="T400" s="22"/>
      <c r="U400" s="22"/>
      <c r="V400" s="22"/>
      <c r="W400" s="22"/>
      <c r="X400" s="22"/>
      <c r="Y400" s="22"/>
      <c r="Z400" s="22"/>
    </row>
    <row r="401" spans="1:26" s="20" customFormat="1">
      <c r="A401" s="19"/>
      <c r="K401" s="21"/>
      <c r="L401" s="21"/>
      <c r="M401" s="21"/>
      <c r="N401" s="22"/>
      <c r="O401" s="22"/>
      <c r="P401" s="22"/>
      <c r="Q401" s="22"/>
      <c r="R401" s="22"/>
      <c r="S401" s="22"/>
      <c r="T401" s="22"/>
      <c r="U401" s="22"/>
      <c r="V401" s="22"/>
      <c r="W401" s="22"/>
      <c r="X401" s="22"/>
      <c r="Y401" s="22"/>
      <c r="Z401" s="22"/>
    </row>
    <row r="402" spans="1:26" s="20" customFormat="1">
      <c r="A402" s="19"/>
      <c r="K402" s="21"/>
      <c r="L402" s="21"/>
      <c r="M402" s="21"/>
      <c r="N402" s="22"/>
      <c r="O402" s="22"/>
      <c r="P402" s="22"/>
      <c r="Q402" s="22"/>
      <c r="R402" s="22"/>
      <c r="S402" s="22"/>
      <c r="T402" s="22"/>
      <c r="U402" s="22"/>
      <c r="V402" s="22"/>
      <c r="W402" s="22"/>
      <c r="X402" s="22"/>
      <c r="Y402" s="22"/>
      <c r="Z402" s="22"/>
    </row>
    <row r="403" spans="1:26" s="20" customFormat="1">
      <c r="A403" s="19"/>
      <c r="K403" s="21"/>
      <c r="L403" s="21"/>
      <c r="M403" s="21"/>
      <c r="N403" s="22"/>
      <c r="O403" s="22"/>
      <c r="P403" s="22"/>
      <c r="Q403" s="22"/>
      <c r="R403" s="22"/>
      <c r="S403" s="22"/>
      <c r="T403" s="22"/>
      <c r="U403" s="22"/>
      <c r="V403" s="22"/>
      <c r="W403" s="22"/>
      <c r="X403" s="22"/>
      <c r="Y403" s="22"/>
      <c r="Z403" s="22"/>
    </row>
    <row r="404" spans="1:26" s="20" customFormat="1">
      <c r="A404" s="19"/>
      <c r="K404" s="21"/>
      <c r="L404" s="21"/>
      <c r="M404" s="21"/>
      <c r="N404" s="22"/>
      <c r="O404" s="22"/>
      <c r="P404" s="22"/>
      <c r="Q404" s="22"/>
      <c r="R404" s="22"/>
      <c r="S404" s="22"/>
      <c r="T404" s="22"/>
      <c r="U404" s="22"/>
      <c r="V404" s="22"/>
      <c r="W404" s="22"/>
      <c r="X404" s="22"/>
      <c r="Y404" s="22"/>
      <c r="Z404" s="22"/>
    </row>
    <row r="405" spans="1:26" s="20" customFormat="1">
      <c r="A405" s="19"/>
      <c r="K405" s="21"/>
      <c r="L405" s="21"/>
      <c r="M405" s="21"/>
      <c r="N405" s="22"/>
      <c r="O405" s="22"/>
      <c r="P405" s="22"/>
      <c r="Q405" s="22"/>
      <c r="R405" s="22"/>
      <c r="S405" s="22"/>
      <c r="T405" s="22"/>
      <c r="U405" s="22"/>
      <c r="V405" s="22"/>
      <c r="W405" s="22"/>
      <c r="X405" s="22"/>
      <c r="Y405" s="22"/>
      <c r="Z405" s="22"/>
    </row>
    <row r="406" spans="1:26" s="20" customFormat="1">
      <c r="A406" s="19"/>
      <c r="K406" s="21"/>
      <c r="L406" s="21"/>
      <c r="M406" s="21"/>
      <c r="N406" s="22"/>
      <c r="O406" s="22"/>
      <c r="P406" s="22"/>
      <c r="Q406" s="22"/>
      <c r="R406" s="22"/>
      <c r="S406" s="22"/>
      <c r="T406" s="22"/>
      <c r="U406" s="22"/>
      <c r="V406" s="22"/>
      <c r="W406" s="22"/>
      <c r="X406" s="22"/>
      <c r="Y406" s="22"/>
      <c r="Z406" s="22"/>
    </row>
    <row r="407" spans="1:26" s="20" customFormat="1">
      <c r="A407" s="19"/>
      <c r="K407" s="21"/>
      <c r="L407" s="21"/>
      <c r="M407" s="21"/>
      <c r="N407" s="22"/>
      <c r="O407" s="22"/>
      <c r="P407" s="22"/>
      <c r="Q407" s="22"/>
      <c r="R407" s="22"/>
      <c r="S407" s="22"/>
      <c r="T407" s="22"/>
      <c r="U407" s="22"/>
      <c r="V407" s="22"/>
      <c r="W407" s="22"/>
      <c r="X407" s="22"/>
      <c r="Y407" s="22"/>
      <c r="Z407" s="22"/>
    </row>
    <row r="408" spans="1:26" s="20" customFormat="1">
      <c r="A408" s="19"/>
      <c r="K408" s="21"/>
      <c r="L408" s="21"/>
      <c r="M408" s="21"/>
      <c r="N408" s="22"/>
      <c r="O408" s="22"/>
      <c r="P408" s="22"/>
      <c r="Q408" s="22"/>
      <c r="R408" s="22"/>
      <c r="S408" s="22"/>
      <c r="T408" s="22"/>
      <c r="U408" s="22"/>
      <c r="V408" s="22"/>
      <c r="W408" s="22"/>
      <c r="X408" s="22"/>
      <c r="Y408" s="22"/>
      <c r="Z408" s="22"/>
    </row>
    <row r="409" spans="1:26" s="20" customFormat="1">
      <c r="A409" s="19"/>
      <c r="K409" s="21"/>
      <c r="L409" s="21"/>
      <c r="M409" s="21"/>
      <c r="N409" s="22"/>
      <c r="O409" s="22"/>
      <c r="P409" s="22"/>
      <c r="Q409" s="22"/>
      <c r="R409" s="22"/>
      <c r="S409" s="22"/>
      <c r="T409" s="22"/>
      <c r="U409" s="22"/>
      <c r="V409" s="22"/>
      <c r="W409" s="22"/>
      <c r="X409" s="22"/>
      <c r="Y409" s="22"/>
      <c r="Z409" s="22"/>
    </row>
    <row r="410" spans="1:26" s="20" customFormat="1">
      <c r="A410" s="19"/>
      <c r="K410" s="21"/>
      <c r="L410" s="21"/>
      <c r="M410" s="21"/>
      <c r="N410" s="22"/>
      <c r="O410" s="22"/>
      <c r="P410" s="22"/>
      <c r="Q410" s="22"/>
      <c r="R410" s="22"/>
      <c r="S410" s="22"/>
      <c r="T410" s="22"/>
      <c r="U410" s="22"/>
      <c r="V410" s="22"/>
      <c r="W410" s="22"/>
      <c r="X410" s="22"/>
      <c r="Y410" s="22"/>
      <c r="Z410" s="22"/>
    </row>
    <row r="411" spans="1:26" s="20" customFormat="1">
      <c r="A411" s="19"/>
      <c r="K411" s="21"/>
      <c r="L411" s="21"/>
      <c r="M411" s="21"/>
      <c r="N411" s="22"/>
      <c r="O411" s="22"/>
      <c r="P411" s="22"/>
      <c r="Q411" s="22"/>
      <c r="R411" s="22"/>
      <c r="S411" s="22"/>
      <c r="T411" s="22"/>
      <c r="U411" s="22"/>
      <c r="V411" s="22"/>
      <c r="W411" s="22"/>
      <c r="X411" s="22"/>
      <c r="Y411" s="22"/>
      <c r="Z411" s="22"/>
    </row>
    <row r="412" spans="1:26" s="20" customFormat="1">
      <c r="A412" s="19"/>
      <c r="K412" s="21"/>
      <c r="L412" s="21"/>
      <c r="M412" s="21"/>
      <c r="N412" s="22"/>
      <c r="O412" s="22"/>
      <c r="P412" s="22"/>
      <c r="Q412" s="22"/>
      <c r="R412" s="22"/>
      <c r="S412" s="22"/>
      <c r="T412" s="22"/>
      <c r="U412" s="22"/>
      <c r="V412" s="22"/>
      <c r="W412" s="22"/>
      <c r="X412" s="22"/>
      <c r="Y412" s="22"/>
      <c r="Z412" s="22"/>
    </row>
    <row r="413" spans="1:26" s="20" customFormat="1">
      <c r="A413" s="19"/>
      <c r="K413" s="21"/>
      <c r="L413" s="21"/>
      <c r="M413" s="21"/>
      <c r="N413" s="22"/>
      <c r="O413" s="22"/>
      <c r="P413" s="22"/>
      <c r="Q413" s="22"/>
      <c r="R413" s="22"/>
      <c r="S413" s="22"/>
      <c r="T413" s="22"/>
      <c r="U413" s="22"/>
      <c r="V413" s="22"/>
      <c r="W413" s="22"/>
      <c r="X413" s="22"/>
      <c r="Y413" s="22"/>
      <c r="Z413" s="22"/>
    </row>
    <row r="414" spans="1:26" s="20" customFormat="1">
      <c r="A414" s="19"/>
      <c r="K414" s="21"/>
      <c r="L414" s="21"/>
      <c r="M414" s="21"/>
      <c r="N414" s="22"/>
      <c r="O414" s="22"/>
      <c r="P414" s="22"/>
      <c r="Q414" s="22"/>
      <c r="R414" s="22"/>
      <c r="S414" s="22"/>
      <c r="T414" s="22"/>
      <c r="U414" s="22"/>
      <c r="V414" s="22"/>
      <c r="W414" s="22"/>
      <c r="X414" s="22"/>
      <c r="Y414" s="22"/>
      <c r="Z414" s="22"/>
    </row>
    <row r="415" spans="1:26" s="20" customFormat="1">
      <c r="A415" s="19"/>
      <c r="K415" s="21"/>
      <c r="L415" s="21"/>
      <c r="M415" s="21"/>
      <c r="N415" s="22"/>
      <c r="O415" s="22"/>
      <c r="P415" s="22"/>
      <c r="Q415" s="22"/>
      <c r="R415" s="22"/>
      <c r="S415" s="22"/>
      <c r="T415" s="22"/>
      <c r="U415" s="22"/>
      <c r="V415" s="22"/>
      <c r="W415" s="22"/>
      <c r="X415" s="22"/>
      <c r="Y415" s="22"/>
      <c r="Z415" s="22"/>
    </row>
    <row r="416" spans="1:26" s="20" customFormat="1">
      <c r="A416" s="19"/>
      <c r="K416" s="21"/>
      <c r="L416" s="21"/>
      <c r="M416" s="21"/>
      <c r="N416" s="22"/>
      <c r="O416" s="22"/>
      <c r="P416" s="22"/>
      <c r="Q416" s="22"/>
      <c r="R416" s="22"/>
      <c r="S416" s="22"/>
      <c r="T416" s="22"/>
      <c r="U416" s="22"/>
      <c r="V416" s="22"/>
      <c r="W416" s="22"/>
      <c r="X416" s="22"/>
      <c r="Y416" s="22"/>
      <c r="Z416" s="22"/>
    </row>
    <row r="417" spans="1:26" s="20" customFormat="1">
      <c r="A417" s="19"/>
      <c r="K417" s="21"/>
      <c r="L417" s="21"/>
      <c r="M417" s="21"/>
      <c r="N417" s="22"/>
      <c r="O417" s="22"/>
      <c r="P417" s="22"/>
      <c r="Q417" s="22"/>
      <c r="R417" s="22"/>
      <c r="S417" s="22"/>
      <c r="T417" s="22"/>
      <c r="U417" s="22"/>
      <c r="V417" s="22"/>
      <c r="W417" s="22"/>
      <c r="X417" s="22"/>
      <c r="Y417" s="22"/>
      <c r="Z417" s="22"/>
    </row>
    <row r="418" spans="1:26" s="20" customFormat="1">
      <c r="A418" s="19"/>
      <c r="K418" s="21"/>
      <c r="L418" s="21"/>
      <c r="M418" s="21"/>
      <c r="N418" s="22"/>
      <c r="O418" s="22"/>
      <c r="P418" s="22"/>
      <c r="Q418" s="22"/>
      <c r="R418" s="22"/>
      <c r="S418" s="22"/>
      <c r="T418" s="22"/>
      <c r="U418" s="22"/>
      <c r="V418" s="22"/>
      <c r="W418" s="22"/>
      <c r="X418" s="22"/>
      <c r="Y418" s="22"/>
      <c r="Z418" s="22"/>
    </row>
    <row r="419" spans="1:26" s="20" customFormat="1">
      <c r="A419" s="19"/>
      <c r="K419" s="21"/>
      <c r="L419" s="21"/>
      <c r="M419" s="21"/>
      <c r="N419" s="22"/>
      <c r="O419" s="22"/>
      <c r="P419" s="22"/>
      <c r="Q419" s="22"/>
      <c r="R419" s="22"/>
      <c r="S419" s="22"/>
      <c r="T419" s="22"/>
      <c r="U419" s="22"/>
      <c r="V419" s="22"/>
      <c r="W419" s="22"/>
      <c r="X419" s="22"/>
      <c r="Y419" s="22"/>
      <c r="Z419" s="22"/>
    </row>
    <row r="420" spans="1:26" s="20" customFormat="1">
      <c r="A420" s="19"/>
      <c r="K420" s="21"/>
      <c r="L420" s="21"/>
      <c r="M420" s="21"/>
      <c r="N420" s="22"/>
      <c r="O420" s="22"/>
      <c r="P420" s="22"/>
      <c r="Q420" s="22"/>
      <c r="R420" s="22"/>
      <c r="S420" s="22"/>
      <c r="T420" s="22"/>
      <c r="U420" s="22"/>
      <c r="V420" s="22"/>
      <c r="W420" s="22"/>
      <c r="X420" s="22"/>
      <c r="Y420" s="22"/>
      <c r="Z420" s="22"/>
    </row>
    <row r="421" spans="1:26" s="20" customFormat="1">
      <c r="A421" s="19"/>
      <c r="K421" s="21"/>
      <c r="L421" s="21"/>
      <c r="M421" s="21"/>
      <c r="N421" s="22"/>
      <c r="O421" s="22"/>
      <c r="P421" s="22"/>
      <c r="Q421" s="22"/>
      <c r="R421" s="22"/>
      <c r="S421" s="22"/>
      <c r="T421" s="22"/>
      <c r="U421" s="22"/>
      <c r="V421" s="22"/>
      <c r="W421" s="22"/>
      <c r="X421" s="22"/>
      <c r="Y421" s="22"/>
      <c r="Z421" s="22"/>
    </row>
    <row r="422" spans="1:26" s="20" customFormat="1">
      <c r="A422" s="19"/>
      <c r="K422" s="21"/>
      <c r="L422" s="21"/>
      <c r="M422" s="21"/>
      <c r="N422" s="22"/>
      <c r="O422" s="22"/>
      <c r="P422" s="22"/>
      <c r="Q422" s="22"/>
      <c r="R422" s="22"/>
      <c r="S422" s="22"/>
      <c r="T422" s="22"/>
      <c r="U422" s="22"/>
      <c r="V422" s="22"/>
      <c r="W422" s="22"/>
      <c r="X422" s="22"/>
      <c r="Y422" s="22"/>
      <c r="Z422" s="22"/>
    </row>
    <row r="423" spans="1:26" s="20" customFormat="1">
      <c r="A423" s="19"/>
      <c r="K423" s="21"/>
      <c r="L423" s="21"/>
      <c r="M423" s="21"/>
      <c r="N423" s="22"/>
      <c r="O423" s="22"/>
      <c r="P423" s="22"/>
      <c r="Q423" s="22"/>
      <c r="R423" s="22"/>
      <c r="S423" s="22"/>
      <c r="T423" s="22"/>
      <c r="U423" s="22"/>
      <c r="V423" s="22"/>
      <c r="W423" s="22"/>
      <c r="X423" s="22"/>
      <c r="Y423" s="22"/>
      <c r="Z423" s="22"/>
    </row>
    <row r="424" spans="1:26" s="20" customFormat="1">
      <c r="A424" s="19"/>
      <c r="K424" s="21"/>
      <c r="L424" s="21"/>
      <c r="M424" s="21"/>
      <c r="N424" s="22"/>
      <c r="O424" s="22"/>
      <c r="P424" s="22"/>
      <c r="Q424" s="22"/>
      <c r="R424" s="22"/>
      <c r="S424" s="22"/>
      <c r="T424" s="22"/>
      <c r="U424" s="22"/>
      <c r="V424" s="22"/>
      <c r="W424" s="22"/>
      <c r="X424" s="22"/>
      <c r="Y424" s="22"/>
      <c r="Z424" s="22"/>
    </row>
    <row r="425" spans="1:26" s="20" customFormat="1">
      <c r="A425" s="19"/>
      <c r="K425" s="21"/>
      <c r="L425" s="21"/>
      <c r="M425" s="21"/>
      <c r="N425" s="22"/>
      <c r="O425" s="22"/>
      <c r="P425" s="22"/>
      <c r="Q425" s="22"/>
      <c r="R425" s="22"/>
      <c r="S425" s="22"/>
      <c r="T425" s="22"/>
      <c r="U425" s="22"/>
      <c r="V425" s="22"/>
      <c r="W425" s="22"/>
      <c r="X425" s="22"/>
      <c r="Y425" s="22"/>
      <c r="Z425" s="22"/>
    </row>
    <row r="426" spans="1:26" s="20" customFormat="1">
      <c r="A426" s="19"/>
      <c r="K426" s="21"/>
      <c r="L426" s="21"/>
      <c r="M426" s="21"/>
      <c r="N426" s="22"/>
      <c r="O426" s="22"/>
      <c r="P426" s="22"/>
      <c r="Q426" s="22"/>
      <c r="R426" s="22"/>
      <c r="S426" s="22"/>
      <c r="T426" s="22"/>
      <c r="U426" s="22"/>
      <c r="V426" s="22"/>
      <c r="W426" s="22"/>
      <c r="X426" s="22"/>
      <c r="Y426" s="22"/>
      <c r="Z426" s="22"/>
    </row>
    <row r="427" spans="1:26" s="20" customFormat="1">
      <c r="A427" s="19"/>
      <c r="K427" s="21"/>
      <c r="L427" s="21"/>
      <c r="M427" s="21"/>
      <c r="N427" s="22"/>
      <c r="O427" s="22"/>
      <c r="P427" s="22"/>
      <c r="Q427" s="22"/>
      <c r="R427" s="22"/>
      <c r="S427" s="22"/>
      <c r="T427" s="22"/>
      <c r="U427" s="22"/>
      <c r="V427" s="22"/>
      <c r="W427" s="22"/>
      <c r="X427" s="22"/>
      <c r="Y427" s="22"/>
      <c r="Z427" s="22"/>
    </row>
    <row r="428" spans="1:26" s="20" customFormat="1">
      <c r="A428" s="19"/>
      <c r="K428" s="21"/>
      <c r="L428" s="21"/>
      <c r="M428" s="21"/>
      <c r="N428" s="22"/>
      <c r="O428" s="22"/>
      <c r="P428" s="22"/>
      <c r="Q428" s="22"/>
      <c r="R428" s="22"/>
      <c r="S428" s="22"/>
      <c r="T428" s="22"/>
      <c r="U428" s="22"/>
      <c r="V428" s="22"/>
      <c r="W428" s="22"/>
      <c r="X428" s="22"/>
      <c r="Y428" s="22"/>
      <c r="Z428" s="22"/>
    </row>
    <row r="429" spans="1:26" s="20" customFormat="1">
      <c r="A429" s="19"/>
      <c r="K429" s="21"/>
      <c r="L429" s="21"/>
      <c r="M429" s="21"/>
      <c r="N429" s="22"/>
      <c r="O429" s="22"/>
      <c r="P429" s="22"/>
      <c r="Q429" s="22"/>
      <c r="R429" s="22"/>
      <c r="S429" s="22"/>
      <c r="T429" s="22"/>
      <c r="U429" s="22"/>
      <c r="V429" s="22"/>
      <c r="W429" s="22"/>
      <c r="X429" s="22"/>
      <c r="Y429" s="22"/>
      <c r="Z429" s="22"/>
    </row>
    <row r="430" spans="1:26" s="20" customFormat="1">
      <c r="A430" s="19"/>
      <c r="K430" s="21"/>
      <c r="L430" s="21"/>
      <c r="M430" s="21"/>
      <c r="N430" s="22"/>
      <c r="O430" s="22"/>
      <c r="P430" s="22"/>
      <c r="Q430" s="22"/>
      <c r="R430" s="22"/>
      <c r="S430" s="22"/>
      <c r="T430" s="22"/>
      <c r="U430" s="22"/>
      <c r="V430" s="22"/>
      <c r="W430" s="22"/>
      <c r="X430" s="22"/>
      <c r="Y430" s="22"/>
      <c r="Z430" s="22"/>
    </row>
    <row r="431" spans="1:26" s="20" customFormat="1">
      <c r="A431" s="19"/>
      <c r="K431" s="21"/>
      <c r="L431" s="21"/>
      <c r="M431" s="21"/>
      <c r="N431" s="22"/>
      <c r="O431" s="22"/>
      <c r="P431" s="22"/>
      <c r="Q431" s="22"/>
      <c r="R431" s="22"/>
      <c r="S431" s="22"/>
      <c r="T431" s="22"/>
      <c r="U431" s="22"/>
      <c r="V431" s="22"/>
      <c r="W431" s="22"/>
      <c r="X431" s="22"/>
      <c r="Y431" s="22"/>
      <c r="Z431" s="22"/>
    </row>
    <row r="432" spans="1:26" s="20" customFormat="1">
      <c r="A432" s="19"/>
      <c r="K432" s="21"/>
      <c r="L432" s="21"/>
      <c r="M432" s="21"/>
      <c r="N432" s="22"/>
      <c r="O432" s="22"/>
      <c r="P432" s="22"/>
      <c r="Q432" s="22"/>
      <c r="R432" s="22"/>
      <c r="S432" s="22"/>
      <c r="T432" s="22"/>
      <c r="U432" s="22"/>
      <c r="V432" s="22"/>
      <c r="W432" s="22"/>
      <c r="X432" s="22"/>
      <c r="Y432" s="22"/>
      <c r="Z432" s="22"/>
    </row>
    <row r="433" spans="1:26" s="20" customFormat="1">
      <c r="A433" s="19"/>
      <c r="K433" s="21"/>
      <c r="L433" s="21"/>
      <c r="M433" s="21"/>
      <c r="N433" s="22"/>
      <c r="O433" s="22"/>
      <c r="P433" s="22"/>
      <c r="Q433" s="22"/>
      <c r="R433" s="22"/>
      <c r="S433" s="22"/>
      <c r="T433" s="22"/>
      <c r="U433" s="22"/>
      <c r="V433" s="22"/>
      <c r="W433" s="22"/>
      <c r="X433" s="22"/>
      <c r="Y433" s="22"/>
      <c r="Z433" s="22"/>
    </row>
    <row r="434" spans="1:26" s="20" customFormat="1">
      <c r="A434" s="19"/>
      <c r="K434" s="21"/>
      <c r="L434" s="21"/>
      <c r="M434" s="21"/>
      <c r="N434" s="22"/>
      <c r="O434" s="22"/>
      <c r="P434" s="22"/>
      <c r="Q434" s="22"/>
      <c r="R434" s="22"/>
      <c r="S434" s="22"/>
      <c r="T434" s="22"/>
      <c r="U434" s="22"/>
      <c r="V434" s="22"/>
      <c r="W434" s="22"/>
      <c r="X434" s="22"/>
      <c r="Y434" s="22"/>
      <c r="Z434" s="22"/>
    </row>
    <row r="435" spans="1:26" s="20" customFormat="1">
      <c r="A435" s="19"/>
      <c r="K435" s="21"/>
      <c r="L435" s="21"/>
      <c r="M435" s="21"/>
      <c r="N435" s="22"/>
      <c r="O435" s="22"/>
      <c r="P435" s="22"/>
      <c r="Q435" s="22"/>
      <c r="R435" s="22"/>
      <c r="S435" s="22"/>
      <c r="T435" s="22"/>
      <c r="U435" s="22"/>
      <c r="V435" s="22"/>
      <c r="W435" s="22"/>
      <c r="X435" s="22"/>
      <c r="Y435" s="22"/>
      <c r="Z435" s="22"/>
    </row>
    <row r="436" spans="1:26" s="20" customFormat="1">
      <c r="A436" s="19"/>
      <c r="K436" s="21"/>
      <c r="L436" s="21"/>
      <c r="M436" s="21"/>
      <c r="N436" s="22"/>
      <c r="O436" s="22"/>
      <c r="P436" s="22"/>
      <c r="Q436" s="22"/>
      <c r="R436" s="22"/>
      <c r="S436" s="22"/>
      <c r="T436" s="22"/>
      <c r="U436" s="22"/>
      <c r="V436" s="22"/>
      <c r="W436" s="22"/>
      <c r="X436" s="22"/>
      <c r="Y436" s="22"/>
      <c r="Z436" s="22"/>
    </row>
    <row r="437" spans="1:26" s="20" customFormat="1">
      <c r="A437" s="19"/>
      <c r="K437" s="21"/>
      <c r="L437" s="21"/>
      <c r="M437" s="21"/>
      <c r="N437" s="22"/>
      <c r="O437" s="22"/>
      <c r="P437" s="22"/>
      <c r="Q437" s="22"/>
      <c r="R437" s="22"/>
      <c r="S437" s="22"/>
      <c r="T437" s="22"/>
      <c r="U437" s="22"/>
      <c r="V437" s="22"/>
      <c r="W437" s="22"/>
      <c r="X437" s="22"/>
      <c r="Y437" s="22"/>
      <c r="Z437" s="22"/>
    </row>
    <row r="438" spans="1:26" s="20" customFormat="1">
      <c r="A438" s="19"/>
      <c r="K438" s="21"/>
      <c r="L438" s="21"/>
      <c r="M438" s="21"/>
      <c r="N438" s="22"/>
      <c r="O438" s="22"/>
      <c r="P438" s="22"/>
      <c r="Q438" s="22"/>
      <c r="R438" s="22"/>
      <c r="S438" s="22"/>
      <c r="T438" s="22"/>
      <c r="U438" s="22"/>
      <c r="V438" s="22"/>
      <c r="W438" s="22"/>
      <c r="X438" s="22"/>
      <c r="Y438" s="22"/>
      <c r="Z438" s="22"/>
    </row>
    <row r="439" spans="1:26" s="20" customFormat="1">
      <c r="A439" s="19"/>
      <c r="K439" s="21"/>
      <c r="L439" s="21"/>
      <c r="M439" s="21"/>
      <c r="N439" s="22"/>
      <c r="O439" s="22"/>
      <c r="P439" s="22"/>
      <c r="Q439" s="22"/>
      <c r="R439" s="22"/>
      <c r="S439" s="22"/>
      <c r="T439" s="22"/>
      <c r="U439" s="22"/>
      <c r="V439" s="22"/>
      <c r="W439" s="22"/>
      <c r="X439" s="22"/>
      <c r="Y439" s="22"/>
      <c r="Z439" s="22"/>
    </row>
    <row r="440" spans="1:26" s="20" customFormat="1">
      <c r="A440" s="19"/>
      <c r="K440" s="21"/>
      <c r="L440" s="21"/>
      <c r="M440" s="21"/>
      <c r="N440" s="22"/>
      <c r="O440" s="22"/>
      <c r="P440" s="22"/>
      <c r="Q440" s="22"/>
      <c r="R440" s="22"/>
      <c r="S440" s="22"/>
      <c r="T440" s="22"/>
      <c r="U440" s="22"/>
      <c r="V440" s="22"/>
      <c r="W440" s="22"/>
      <c r="X440" s="22"/>
      <c r="Y440" s="22"/>
      <c r="Z440" s="22"/>
    </row>
    <row r="441" spans="1:26" s="20" customFormat="1">
      <c r="A441" s="19"/>
      <c r="K441" s="21"/>
      <c r="L441" s="21"/>
      <c r="M441" s="21"/>
      <c r="N441" s="22"/>
      <c r="O441" s="22"/>
      <c r="P441" s="22"/>
      <c r="Q441" s="22"/>
      <c r="R441" s="22"/>
      <c r="S441" s="22"/>
      <c r="T441" s="22"/>
      <c r="U441" s="22"/>
      <c r="V441" s="22"/>
      <c r="W441" s="22"/>
      <c r="X441" s="22"/>
      <c r="Y441" s="22"/>
      <c r="Z441" s="22"/>
    </row>
    <row r="442" spans="1:26" s="20" customFormat="1">
      <c r="A442" s="19"/>
      <c r="K442" s="21"/>
      <c r="L442" s="21"/>
      <c r="M442" s="21"/>
      <c r="N442" s="22"/>
      <c r="O442" s="22"/>
      <c r="P442" s="22"/>
      <c r="Q442" s="22"/>
      <c r="R442" s="22"/>
      <c r="S442" s="22"/>
      <c r="T442" s="22"/>
      <c r="U442" s="22"/>
      <c r="V442" s="22"/>
      <c r="W442" s="22"/>
      <c r="X442" s="22"/>
      <c r="Y442" s="22"/>
      <c r="Z442" s="22"/>
    </row>
    <row r="443" spans="1:26" s="20" customFormat="1">
      <c r="A443" s="19"/>
      <c r="K443" s="21"/>
      <c r="L443" s="21"/>
      <c r="M443" s="21"/>
      <c r="N443" s="22"/>
      <c r="O443" s="22"/>
      <c r="P443" s="22"/>
      <c r="Q443" s="22"/>
      <c r="R443" s="22"/>
      <c r="S443" s="22"/>
      <c r="T443" s="22"/>
      <c r="U443" s="22"/>
      <c r="V443" s="22"/>
      <c r="W443" s="22"/>
      <c r="X443" s="22"/>
      <c r="Y443" s="22"/>
      <c r="Z443" s="22"/>
    </row>
    <row r="444" spans="1:26" s="20" customFormat="1">
      <c r="A444" s="19"/>
      <c r="K444" s="21"/>
      <c r="L444" s="21"/>
      <c r="M444" s="21"/>
      <c r="N444" s="22"/>
      <c r="O444" s="22"/>
      <c r="P444" s="22"/>
      <c r="Q444" s="22"/>
      <c r="R444" s="22"/>
      <c r="S444" s="22"/>
      <c r="T444" s="22"/>
      <c r="U444" s="22"/>
      <c r="V444" s="22"/>
      <c r="W444" s="22"/>
      <c r="X444" s="22"/>
      <c r="Y444" s="22"/>
      <c r="Z444" s="22"/>
    </row>
    <row r="445" spans="1:26" s="20" customFormat="1">
      <c r="A445" s="19"/>
      <c r="K445" s="21"/>
      <c r="L445" s="21"/>
      <c r="M445" s="21"/>
      <c r="N445" s="22"/>
      <c r="O445" s="22"/>
      <c r="P445" s="22"/>
      <c r="Q445" s="22"/>
      <c r="R445" s="22"/>
      <c r="S445" s="22"/>
      <c r="T445" s="22"/>
      <c r="U445" s="22"/>
      <c r="V445" s="22"/>
      <c r="W445" s="22"/>
      <c r="X445" s="22"/>
      <c r="Y445" s="22"/>
      <c r="Z445" s="22"/>
    </row>
    <row r="446" spans="1:26" s="20" customFormat="1">
      <c r="A446" s="19"/>
      <c r="K446" s="21"/>
      <c r="L446" s="21"/>
      <c r="M446" s="21"/>
      <c r="N446" s="22"/>
      <c r="O446" s="22"/>
      <c r="P446" s="22"/>
      <c r="Q446" s="22"/>
      <c r="R446" s="22"/>
      <c r="S446" s="22"/>
      <c r="T446" s="22"/>
      <c r="U446" s="22"/>
      <c r="V446" s="22"/>
      <c r="W446" s="22"/>
      <c r="X446" s="22"/>
      <c r="Y446" s="22"/>
      <c r="Z446" s="22"/>
    </row>
    <row r="447" spans="1:26" s="20" customFormat="1">
      <c r="A447" s="19"/>
      <c r="K447" s="21"/>
      <c r="L447" s="21"/>
      <c r="M447" s="21"/>
      <c r="N447" s="22"/>
      <c r="O447" s="22"/>
      <c r="P447" s="22"/>
      <c r="Q447" s="22"/>
      <c r="R447" s="22"/>
      <c r="S447" s="22"/>
      <c r="T447" s="22"/>
      <c r="U447" s="22"/>
      <c r="V447" s="22"/>
      <c r="W447" s="22"/>
      <c r="X447" s="22"/>
      <c r="Y447" s="22"/>
      <c r="Z447" s="22"/>
    </row>
    <row r="448" spans="1:26" s="20" customFormat="1">
      <c r="A448" s="19"/>
      <c r="K448" s="21"/>
      <c r="L448" s="21"/>
      <c r="M448" s="21"/>
      <c r="N448" s="22"/>
      <c r="O448" s="22"/>
      <c r="P448" s="22"/>
      <c r="Q448" s="22"/>
      <c r="R448" s="22"/>
      <c r="S448" s="22"/>
      <c r="T448" s="22"/>
      <c r="U448" s="22"/>
      <c r="V448" s="22"/>
      <c r="W448" s="22"/>
      <c r="X448" s="22"/>
      <c r="Y448" s="22"/>
      <c r="Z448" s="22"/>
    </row>
    <row r="449" spans="1:26" s="20" customFormat="1">
      <c r="A449" s="19"/>
      <c r="K449" s="21"/>
      <c r="L449" s="21"/>
      <c r="M449" s="21"/>
      <c r="N449" s="22"/>
      <c r="O449" s="22"/>
      <c r="P449" s="22"/>
      <c r="Q449" s="22"/>
      <c r="R449" s="22"/>
      <c r="S449" s="22"/>
      <c r="T449" s="22"/>
      <c r="U449" s="22"/>
      <c r="V449" s="22"/>
      <c r="W449" s="22"/>
      <c r="X449" s="22"/>
      <c r="Y449" s="22"/>
      <c r="Z449" s="22"/>
    </row>
    <row r="450" spans="1:26" s="20" customFormat="1">
      <c r="A450" s="19"/>
      <c r="K450" s="21"/>
      <c r="L450" s="21"/>
      <c r="M450" s="21"/>
      <c r="N450" s="22"/>
      <c r="O450" s="22"/>
      <c r="P450" s="22"/>
      <c r="Q450" s="22"/>
      <c r="R450" s="22"/>
      <c r="S450" s="22"/>
      <c r="T450" s="22"/>
      <c r="U450" s="22"/>
      <c r="V450" s="22"/>
      <c r="W450" s="22"/>
      <c r="X450" s="22"/>
      <c r="Y450" s="22"/>
      <c r="Z450" s="22"/>
    </row>
    <row r="451" spans="1:26" s="20" customFormat="1">
      <c r="A451" s="19"/>
      <c r="K451" s="21"/>
      <c r="L451" s="21"/>
      <c r="M451" s="21"/>
      <c r="N451" s="22"/>
      <c r="O451" s="22"/>
      <c r="P451" s="22"/>
      <c r="Q451" s="22"/>
      <c r="R451" s="22"/>
      <c r="S451" s="22"/>
      <c r="T451" s="22"/>
      <c r="U451" s="22"/>
      <c r="V451" s="22"/>
      <c r="W451" s="22"/>
      <c r="X451" s="22"/>
      <c r="Y451" s="22"/>
      <c r="Z451" s="22"/>
    </row>
    <row r="452" spans="1:26" s="20" customFormat="1">
      <c r="A452" s="19"/>
      <c r="K452" s="21"/>
      <c r="L452" s="21"/>
      <c r="M452" s="21"/>
      <c r="N452" s="22"/>
      <c r="O452" s="22"/>
      <c r="P452" s="22"/>
      <c r="Q452" s="22"/>
      <c r="R452" s="22"/>
      <c r="S452" s="22"/>
      <c r="T452" s="22"/>
      <c r="U452" s="22"/>
      <c r="V452" s="22"/>
      <c r="W452" s="22"/>
      <c r="X452" s="22"/>
      <c r="Y452" s="22"/>
      <c r="Z452" s="22"/>
    </row>
    <row r="453" spans="1:26" s="20" customFormat="1">
      <c r="A453" s="19"/>
      <c r="K453" s="21"/>
      <c r="L453" s="21"/>
      <c r="M453" s="21"/>
      <c r="N453" s="22"/>
      <c r="O453" s="22"/>
      <c r="P453" s="22"/>
      <c r="Q453" s="22"/>
      <c r="R453" s="22"/>
      <c r="S453" s="22"/>
      <c r="T453" s="22"/>
      <c r="U453" s="22"/>
      <c r="V453" s="22"/>
      <c r="W453" s="22"/>
      <c r="X453" s="22"/>
      <c r="Y453" s="22"/>
      <c r="Z453" s="22"/>
    </row>
    <row r="454" spans="1:26" s="20" customFormat="1">
      <c r="A454" s="19"/>
      <c r="K454" s="21"/>
      <c r="L454" s="21"/>
      <c r="M454" s="21"/>
      <c r="N454" s="22"/>
      <c r="O454" s="22"/>
      <c r="P454" s="22"/>
      <c r="Q454" s="22"/>
      <c r="R454" s="22"/>
      <c r="S454" s="22"/>
      <c r="T454" s="22"/>
      <c r="U454" s="22"/>
      <c r="V454" s="22"/>
      <c r="W454" s="22"/>
      <c r="X454" s="22"/>
      <c r="Y454" s="22"/>
      <c r="Z454" s="22"/>
    </row>
    <row r="455" spans="1:26" s="20" customFormat="1">
      <c r="A455" s="19"/>
      <c r="K455" s="21"/>
      <c r="L455" s="21"/>
      <c r="M455" s="21"/>
      <c r="N455" s="22"/>
      <c r="O455" s="22"/>
      <c r="P455" s="22"/>
      <c r="Q455" s="22"/>
      <c r="R455" s="22"/>
      <c r="S455" s="22"/>
      <c r="T455" s="22"/>
      <c r="U455" s="22"/>
      <c r="V455" s="22"/>
      <c r="W455" s="22"/>
      <c r="X455" s="22"/>
      <c r="Y455" s="22"/>
      <c r="Z455" s="22"/>
    </row>
    <row r="456" spans="1:26" s="20" customFormat="1">
      <c r="A456" s="19"/>
      <c r="K456" s="21"/>
      <c r="L456" s="21"/>
      <c r="M456" s="21"/>
      <c r="N456" s="22"/>
      <c r="O456" s="22"/>
      <c r="P456" s="22"/>
      <c r="Q456" s="22"/>
      <c r="R456" s="22"/>
      <c r="S456" s="22"/>
      <c r="T456" s="22"/>
      <c r="U456" s="22"/>
      <c r="V456" s="22"/>
      <c r="W456" s="22"/>
      <c r="X456" s="22"/>
      <c r="Y456" s="22"/>
      <c r="Z456" s="22"/>
    </row>
    <row r="457" spans="1:26" s="20" customFormat="1">
      <c r="A457" s="19"/>
      <c r="K457" s="21"/>
      <c r="L457" s="21"/>
      <c r="M457" s="21"/>
      <c r="N457" s="22"/>
      <c r="O457" s="22"/>
      <c r="P457" s="22"/>
      <c r="Q457" s="22"/>
      <c r="R457" s="22"/>
      <c r="S457" s="22"/>
      <c r="T457" s="22"/>
      <c r="U457" s="22"/>
      <c r="V457" s="22"/>
      <c r="W457" s="22"/>
      <c r="X457" s="22"/>
      <c r="Y457" s="22"/>
      <c r="Z457" s="22"/>
    </row>
    <row r="458" spans="1:26" s="20" customFormat="1">
      <c r="A458" s="19"/>
      <c r="K458" s="21"/>
      <c r="L458" s="21"/>
      <c r="M458" s="21"/>
      <c r="N458" s="22"/>
      <c r="O458" s="22"/>
      <c r="P458" s="22"/>
      <c r="Q458" s="22"/>
      <c r="R458" s="22"/>
      <c r="S458" s="22"/>
      <c r="T458" s="22"/>
      <c r="U458" s="22"/>
      <c r="V458" s="22"/>
      <c r="W458" s="22"/>
      <c r="X458" s="22"/>
      <c r="Y458" s="22"/>
      <c r="Z458" s="22"/>
    </row>
    <row r="459" spans="1:26" s="20" customFormat="1">
      <c r="A459" s="19"/>
      <c r="K459" s="21"/>
      <c r="L459" s="21"/>
      <c r="M459" s="21"/>
      <c r="N459" s="22"/>
      <c r="O459" s="22"/>
      <c r="P459" s="22"/>
      <c r="Q459" s="22"/>
      <c r="R459" s="22"/>
      <c r="S459" s="22"/>
      <c r="T459" s="22"/>
      <c r="U459" s="22"/>
      <c r="V459" s="22"/>
      <c r="W459" s="22"/>
      <c r="X459" s="22"/>
      <c r="Y459" s="22"/>
      <c r="Z459" s="22"/>
    </row>
    <row r="460" spans="1:26" s="20" customFormat="1">
      <c r="A460" s="19"/>
      <c r="K460" s="21"/>
      <c r="L460" s="21"/>
      <c r="M460" s="21"/>
      <c r="N460" s="22"/>
      <c r="O460" s="22"/>
      <c r="P460" s="22"/>
      <c r="Q460" s="22"/>
      <c r="R460" s="22"/>
      <c r="S460" s="22"/>
      <c r="T460" s="22"/>
      <c r="U460" s="22"/>
      <c r="V460" s="22"/>
      <c r="W460" s="22"/>
      <c r="X460" s="22"/>
      <c r="Y460" s="22"/>
      <c r="Z460" s="22"/>
    </row>
    <row r="461" spans="1:26" s="20" customFormat="1">
      <c r="A461" s="19"/>
      <c r="K461" s="21"/>
      <c r="L461" s="21"/>
      <c r="M461" s="21"/>
      <c r="N461" s="22"/>
      <c r="O461" s="22"/>
      <c r="P461" s="22"/>
      <c r="Q461" s="22"/>
      <c r="R461" s="22"/>
      <c r="S461" s="22"/>
      <c r="T461" s="22"/>
      <c r="U461" s="22"/>
      <c r="V461" s="22"/>
      <c r="W461" s="22"/>
      <c r="X461" s="22"/>
      <c r="Y461" s="22"/>
      <c r="Z461" s="22"/>
    </row>
    <row r="462" spans="1:26" s="20" customFormat="1">
      <c r="A462" s="19"/>
      <c r="K462" s="21"/>
      <c r="L462" s="21"/>
      <c r="M462" s="21"/>
      <c r="N462" s="22"/>
      <c r="O462" s="22"/>
      <c r="P462" s="22"/>
      <c r="Q462" s="22"/>
      <c r="R462" s="22"/>
      <c r="S462" s="22"/>
      <c r="T462" s="22"/>
      <c r="U462" s="22"/>
      <c r="V462" s="22"/>
      <c r="W462" s="22"/>
      <c r="X462" s="22"/>
      <c r="Y462" s="22"/>
      <c r="Z462" s="22"/>
    </row>
    <row r="463" spans="1:26" s="20" customFormat="1">
      <c r="A463" s="19"/>
      <c r="K463" s="21"/>
      <c r="L463" s="21"/>
      <c r="M463" s="21"/>
      <c r="N463" s="22"/>
      <c r="O463" s="22"/>
      <c r="P463" s="22"/>
      <c r="Q463" s="22"/>
      <c r="R463" s="22"/>
      <c r="S463" s="22"/>
      <c r="T463" s="22"/>
      <c r="U463" s="22"/>
      <c r="V463" s="22"/>
      <c r="W463" s="22"/>
      <c r="X463" s="22"/>
      <c r="Y463" s="22"/>
      <c r="Z463" s="22"/>
    </row>
    <row r="464" spans="1:26" s="20" customFormat="1">
      <c r="A464" s="19"/>
      <c r="K464" s="21"/>
      <c r="L464" s="21"/>
      <c r="M464" s="21"/>
      <c r="N464" s="22"/>
      <c r="O464" s="22"/>
      <c r="P464" s="22"/>
      <c r="Q464" s="22"/>
      <c r="R464" s="22"/>
      <c r="S464" s="22"/>
      <c r="T464" s="22"/>
      <c r="U464" s="22"/>
      <c r="V464" s="22"/>
      <c r="W464" s="22"/>
      <c r="X464" s="22"/>
      <c r="Y464" s="22"/>
      <c r="Z464" s="22"/>
    </row>
    <row r="465" spans="1:26" s="20" customFormat="1">
      <c r="A465" s="19"/>
      <c r="K465" s="21"/>
      <c r="L465" s="21"/>
      <c r="M465" s="21"/>
      <c r="N465" s="22"/>
      <c r="O465" s="22"/>
      <c r="P465" s="22"/>
      <c r="Q465" s="22"/>
      <c r="R465" s="22"/>
      <c r="S465" s="22"/>
      <c r="T465" s="22"/>
      <c r="U465" s="22"/>
      <c r="V465" s="22"/>
      <c r="W465" s="22"/>
      <c r="X465" s="22"/>
      <c r="Y465" s="22"/>
      <c r="Z465" s="22"/>
    </row>
    <row r="466" spans="1:26" s="20" customFormat="1">
      <c r="A466" s="19"/>
      <c r="K466" s="21"/>
      <c r="L466" s="21"/>
      <c r="M466" s="21"/>
      <c r="N466" s="22"/>
      <c r="O466" s="22"/>
      <c r="P466" s="22"/>
      <c r="Q466" s="22"/>
      <c r="R466" s="22"/>
      <c r="S466" s="22"/>
      <c r="T466" s="22"/>
      <c r="U466" s="22"/>
      <c r="V466" s="22"/>
      <c r="W466" s="22"/>
      <c r="X466" s="22"/>
      <c r="Y466" s="22"/>
      <c r="Z466" s="22"/>
    </row>
    <row r="467" spans="1:26" s="20" customFormat="1">
      <c r="A467" s="19"/>
      <c r="K467" s="21"/>
      <c r="L467" s="21"/>
      <c r="M467" s="21"/>
      <c r="N467" s="22"/>
      <c r="O467" s="22"/>
      <c r="P467" s="22"/>
      <c r="Q467" s="22"/>
      <c r="R467" s="22"/>
      <c r="S467" s="22"/>
      <c r="T467" s="22"/>
      <c r="U467" s="22"/>
      <c r="V467" s="22"/>
      <c r="W467" s="22"/>
      <c r="X467" s="22"/>
      <c r="Y467" s="22"/>
      <c r="Z467" s="22"/>
    </row>
    <row r="468" spans="1:26" s="20" customFormat="1">
      <c r="A468" s="19"/>
      <c r="K468" s="21"/>
      <c r="L468" s="21"/>
      <c r="M468" s="21"/>
      <c r="N468" s="22"/>
      <c r="O468" s="22"/>
      <c r="P468" s="22"/>
      <c r="Q468" s="22"/>
      <c r="R468" s="22"/>
      <c r="S468" s="22"/>
      <c r="T468" s="22"/>
      <c r="U468" s="22"/>
      <c r="V468" s="22"/>
      <c r="W468" s="22"/>
      <c r="X468" s="22"/>
      <c r="Y468" s="22"/>
      <c r="Z468" s="22"/>
    </row>
    <row r="469" spans="1:26" s="20" customFormat="1">
      <c r="A469" s="19"/>
      <c r="K469" s="21"/>
      <c r="L469" s="21"/>
      <c r="M469" s="21"/>
      <c r="N469" s="22"/>
      <c r="O469" s="22"/>
      <c r="P469" s="22"/>
      <c r="Q469" s="22"/>
      <c r="R469" s="22"/>
      <c r="S469" s="22"/>
      <c r="T469" s="22"/>
      <c r="U469" s="22"/>
      <c r="V469" s="22"/>
      <c r="W469" s="22"/>
      <c r="X469" s="22"/>
      <c r="Y469" s="22"/>
      <c r="Z469" s="22"/>
    </row>
    <row r="470" spans="1:26" s="20" customFormat="1">
      <c r="A470" s="19"/>
      <c r="K470" s="21"/>
      <c r="L470" s="21"/>
      <c r="M470" s="21"/>
      <c r="N470" s="22"/>
      <c r="O470" s="22"/>
      <c r="P470" s="22"/>
      <c r="Q470" s="22"/>
      <c r="R470" s="22"/>
      <c r="S470" s="22"/>
      <c r="T470" s="22"/>
      <c r="U470" s="22"/>
      <c r="V470" s="22"/>
      <c r="W470" s="22"/>
      <c r="X470" s="22"/>
      <c r="Y470" s="22"/>
      <c r="Z470" s="22"/>
    </row>
    <row r="471" spans="1:26" s="20" customFormat="1">
      <c r="A471" s="19"/>
      <c r="K471" s="21"/>
      <c r="L471" s="21"/>
      <c r="M471" s="21"/>
      <c r="N471" s="22"/>
      <c r="O471" s="22"/>
      <c r="P471" s="22"/>
      <c r="Q471" s="22"/>
      <c r="R471" s="22"/>
      <c r="S471" s="22"/>
      <c r="T471" s="22"/>
      <c r="U471" s="22"/>
      <c r="V471" s="22"/>
      <c r="W471" s="22"/>
      <c r="X471" s="22"/>
      <c r="Y471" s="22"/>
      <c r="Z471" s="22"/>
    </row>
    <row r="472" spans="1:26" s="20" customFormat="1">
      <c r="A472" s="19"/>
      <c r="K472" s="21"/>
      <c r="L472" s="21"/>
      <c r="M472" s="21"/>
      <c r="N472" s="22"/>
      <c r="O472" s="22"/>
      <c r="P472" s="22"/>
      <c r="Q472" s="22"/>
      <c r="R472" s="22"/>
      <c r="S472" s="22"/>
      <c r="T472" s="22"/>
      <c r="U472" s="22"/>
      <c r="V472" s="22"/>
      <c r="W472" s="22"/>
      <c r="X472" s="22"/>
      <c r="Y472" s="22"/>
      <c r="Z472" s="22"/>
    </row>
    <row r="473" spans="1:26" s="20" customFormat="1">
      <c r="A473" s="19"/>
      <c r="K473" s="21"/>
      <c r="L473" s="21"/>
      <c r="M473" s="21"/>
      <c r="N473" s="22"/>
      <c r="O473" s="22"/>
      <c r="P473" s="22"/>
      <c r="Q473" s="22"/>
      <c r="R473" s="22"/>
      <c r="S473" s="22"/>
      <c r="T473" s="22"/>
      <c r="U473" s="22"/>
      <c r="V473" s="22"/>
      <c r="W473" s="22"/>
      <c r="X473" s="22"/>
      <c r="Y473" s="22"/>
      <c r="Z473" s="22"/>
    </row>
    <row r="474" spans="1:26" s="20" customFormat="1">
      <c r="A474" s="19"/>
      <c r="K474" s="21"/>
      <c r="L474" s="21"/>
      <c r="M474" s="21"/>
      <c r="N474" s="22"/>
      <c r="O474" s="22"/>
      <c r="P474" s="22"/>
      <c r="Q474" s="22"/>
      <c r="R474" s="22"/>
      <c r="S474" s="22"/>
      <c r="T474" s="22"/>
      <c r="U474" s="22"/>
      <c r="V474" s="22"/>
      <c r="W474" s="22"/>
      <c r="X474" s="22"/>
      <c r="Y474" s="22"/>
      <c r="Z474" s="22"/>
    </row>
    <row r="475" spans="1:26" s="20" customFormat="1">
      <c r="A475" s="19"/>
      <c r="K475" s="21"/>
      <c r="L475" s="21"/>
      <c r="M475" s="21"/>
      <c r="N475" s="22"/>
      <c r="O475" s="22"/>
      <c r="P475" s="22"/>
      <c r="Q475" s="22"/>
      <c r="R475" s="22"/>
      <c r="S475" s="22"/>
      <c r="T475" s="22"/>
      <c r="U475" s="22"/>
      <c r="V475" s="22"/>
      <c r="W475" s="22"/>
      <c r="X475" s="22"/>
      <c r="Y475" s="22"/>
      <c r="Z475" s="22"/>
    </row>
    <row r="476" spans="1:26" s="20" customFormat="1">
      <c r="A476" s="19"/>
      <c r="K476" s="21"/>
      <c r="L476" s="21"/>
      <c r="M476" s="21"/>
      <c r="N476" s="22"/>
      <c r="O476" s="22"/>
      <c r="P476" s="22"/>
      <c r="Q476" s="22"/>
      <c r="R476" s="22"/>
      <c r="S476" s="22"/>
      <c r="T476" s="22"/>
      <c r="U476" s="22"/>
      <c r="V476" s="22"/>
      <c r="W476" s="22"/>
      <c r="X476" s="22"/>
      <c r="Y476" s="22"/>
      <c r="Z476" s="22"/>
    </row>
    <row r="477" spans="1:26" s="20" customFormat="1">
      <c r="A477" s="19"/>
      <c r="K477" s="21"/>
      <c r="L477" s="21"/>
      <c r="M477" s="21"/>
      <c r="N477" s="22"/>
      <c r="O477" s="22"/>
      <c r="P477" s="22"/>
      <c r="Q477" s="22"/>
      <c r="R477" s="22"/>
      <c r="S477" s="22"/>
      <c r="T477" s="22"/>
      <c r="U477" s="22"/>
      <c r="V477" s="22"/>
      <c r="W477" s="22"/>
      <c r="X477" s="22"/>
      <c r="Y477" s="22"/>
      <c r="Z477" s="22"/>
    </row>
    <row r="478" spans="1:26" s="20" customFormat="1">
      <c r="A478" s="19"/>
      <c r="K478" s="21"/>
      <c r="L478" s="21"/>
      <c r="M478" s="21"/>
      <c r="N478" s="22"/>
      <c r="O478" s="22"/>
      <c r="P478" s="22"/>
      <c r="Q478" s="22"/>
      <c r="R478" s="22"/>
      <c r="S478" s="22"/>
      <c r="T478" s="22"/>
      <c r="U478" s="22"/>
      <c r="V478" s="22"/>
      <c r="W478" s="22"/>
      <c r="X478" s="22"/>
      <c r="Y478" s="22"/>
      <c r="Z478" s="22"/>
    </row>
    <row r="479" spans="1:26" s="20" customFormat="1">
      <c r="A479" s="19"/>
      <c r="K479" s="21"/>
      <c r="L479" s="21"/>
      <c r="M479" s="21"/>
      <c r="N479" s="22"/>
      <c r="O479" s="22"/>
      <c r="P479" s="22"/>
      <c r="Q479" s="22"/>
      <c r="R479" s="22"/>
      <c r="S479" s="22"/>
      <c r="T479" s="22"/>
      <c r="U479" s="22"/>
      <c r="V479" s="22"/>
      <c r="W479" s="22"/>
      <c r="X479" s="22"/>
      <c r="Y479" s="22"/>
      <c r="Z479" s="22"/>
    </row>
    <row r="480" spans="1:26" s="20" customFormat="1">
      <c r="A480" s="19"/>
      <c r="K480" s="21"/>
      <c r="L480" s="21"/>
      <c r="M480" s="21"/>
      <c r="N480" s="22"/>
      <c r="O480" s="22"/>
      <c r="P480" s="22"/>
      <c r="Q480" s="22"/>
      <c r="R480" s="22"/>
      <c r="S480" s="22"/>
      <c r="T480" s="22"/>
      <c r="U480" s="22"/>
      <c r="V480" s="22"/>
      <c r="W480" s="22"/>
      <c r="X480" s="22"/>
      <c r="Y480" s="22"/>
      <c r="Z480" s="22"/>
    </row>
    <row r="481" spans="1:26" s="20" customFormat="1">
      <c r="A481" s="19"/>
      <c r="K481" s="21"/>
      <c r="L481" s="21"/>
      <c r="M481" s="21"/>
      <c r="N481" s="22"/>
      <c r="O481" s="22"/>
      <c r="P481" s="22"/>
      <c r="Q481" s="22"/>
      <c r="R481" s="22"/>
      <c r="S481" s="22"/>
      <c r="T481" s="22"/>
      <c r="U481" s="22"/>
      <c r="V481" s="22"/>
      <c r="W481" s="22"/>
      <c r="X481" s="22"/>
      <c r="Y481" s="22"/>
      <c r="Z481" s="22"/>
    </row>
    <row r="482" spans="1:26" s="20" customFormat="1">
      <c r="A482" s="19"/>
      <c r="K482" s="21"/>
      <c r="L482" s="21"/>
      <c r="M482" s="21"/>
      <c r="N482" s="22"/>
      <c r="O482" s="22"/>
      <c r="P482" s="22"/>
      <c r="Q482" s="22"/>
      <c r="R482" s="22"/>
      <c r="S482" s="22"/>
      <c r="T482" s="22"/>
      <c r="U482" s="22"/>
      <c r="V482" s="22"/>
      <c r="W482" s="22"/>
      <c r="X482" s="22"/>
      <c r="Y482" s="22"/>
      <c r="Z482" s="22"/>
    </row>
    <row r="483" spans="1:26" s="20" customFormat="1">
      <c r="A483" s="19"/>
      <c r="K483" s="21"/>
      <c r="L483" s="21"/>
      <c r="M483" s="21"/>
      <c r="N483" s="22"/>
      <c r="O483" s="22"/>
      <c r="P483" s="22"/>
      <c r="Q483" s="22"/>
      <c r="R483" s="22"/>
      <c r="S483" s="22"/>
      <c r="T483" s="22"/>
      <c r="U483" s="22"/>
      <c r="V483" s="22"/>
      <c r="W483" s="22"/>
      <c r="X483" s="22"/>
      <c r="Y483" s="22"/>
      <c r="Z483" s="22"/>
    </row>
    <row r="484" spans="1:26" s="20" customFormat="1">
      <c r="A484" s="19"/>
      <c r="K484" s="21"/>
      <c r="L484" s="21"/>
      <c r="M484" s="21"/>
      <c r="N484" s="22"/>
      <c r="O484" s="22"/>
      <c r="P484" s="22"/>
      <c r="Q484" s="22"/>
      <c r="R484" s="22"/>
      <c r="S484" s="22"/>
      <c r="T484" s="22"/>
      <c r="U484" s="22"/>
      <c r="V484" s="22"/>
      <c r="W484" s="22"/>
      <c r="X484" s="22"/>
      <c r="Y484" s="22"/>
      <c r="Z484" s="22"/>
    </row>
    <row r="485" spans="1:26" s="20" customFormat="1">
      <c r="A485" s="19"/>
      <c r="K485" s="21"/>
      <c r="L485" s="21"/>
      <c r="M485" s="21"/>
      <c r="N485" s="22"/>
      <c r="O485" s="22"/>
      <c r="P485" s="22"/>
      <c r="Q485" s="22"/>
      <c r="R485" s="22"/>
      <c r="S485" s="22"/>
      <c r="T485" s="22"/>
      <c r="U485" s="22"/>
      <c r="V485" s="22"/>
      <c r="W485" s="22"/>
      <c r="X485" s="22"/>
      <c r="Y485" s="22"/>
      <c r="Z485" s="22"/>
    </row>
    <row r="486" spans="1:26" s="20" customFormat="1">
      <c r="A486" s="19"/>
      <c r="K486" s="21"/>
      <c r="L486" s="21"/>
      <c r="M486" s="21"/>
      <c r="N486" s="22"/>
      <c r="O486" s="22"/>
      <c r="P486" s="22"/>
      <c r="Q486" s="22"/>
      <c r="R486" s="22"/>
      <c r="S486" s="22"/>
      <c r="T486" s="22"/>
      <c r="U486" s="22"/>
      <c r="V486" s="22"/>
      <c r="W486" s="22"/>
      <c r="X486" s="22"/>
      <c r="Y486" s="22"/>
      <c r="Z486" s="22"/>
    </row>
    <row r="487" spans="1:26" s="20" customFormat="1">
      <c r="A487" s="19"/>
      <c r="K487" s="21"/>
      <c r="L487" s="21"/>
      <c r="M487" s="21"/>
      <c r="N487" s="22"/>
      <c r="O487" s="22"/>
      <c r="P487" s="22"/>
      <c r="Q487" s="22"/>
      <c r="R487" s="22"/>
      <c r="S487" s="22"/>
      <c r="T487" s="22"/>
      <c r="U487" s="22"/>
      <c r="V487" s="22"/>
      <c r="W487" s="22"/>
      <c r="X487" s="22"/>
      <c r="Y487" s="22"/>
      <c r="Z487" s="22"/>
    </row>
    <row r="488" spans="1:26" s="20" customFormat="1">
      <c r="A488" s="19"/>
      <c r="K488" s="21"/>
      <c r="L488" s="21"/>
      <c r="M488" s="21"/>
      <c r="N488" s="22"/>
      <c r="O488" s="22"/>
      <c r="P488" s="22"/>
      <c r="Q488" s="22"/>
      <c r="R488" s="22"/>
      <c r="S488" s="22"/>
      <c r="T488" s="22"/>
      <c r="U488" s="22"/>
      <c r="V488" s="22"/>
      <c r="W488" s="22"/>
      <c r="X488" s="22"/>
      <c r="Y488" s="22"/>
      <c r="Z488" s="22"/>
    </row>
    <row r="489" spans="1:26" s="20" customFormat="1">
      <c r="A489" s="19"/>
      <c r="K489" s="21"/>
      <c r="L489" s="21"/>
      <c r="M489" s="21"/>
      <c r="N489" s="22"/>
      <c r="O489" s="22"/>
      <c r="P489" s="22"/>
      <c r="Q489" s="22"/>
      <c r="R489" s="22"/>
      <c r="S489" s="22"/>
      <c r="T489" s="22"/>
      <c r="U489" s="22"/>
      <c r="V489" s="22"/>
      <c r="W489" s="22"/>
      <c r="X489" s="22"/>
      <c r="Y489" s="22"/>
      <c r="Z489" s="22"/>
    </row>
    <row r="490" spans="1:26" s="20" customFormat="1">
      <c r="A490" s="19"/>
      <c r="K490" s="21"/>
      <c r="L490" s="21"/>
      <c r="M490" s="21"/>
      <c r="N490" s="22"/>
      <c r="O490" s="22"/>
      <c r="P490" s="22"/>
      <c r="Q490" s="22"/>
      <c r="R490" s="22"/>
      <c r="S490" s="22"/>
      <c r="T490" s="22"/>
      <c r="U490" s="22"/>
      <c r="V490" s="22"/>
      <c r="W490" s="22"/>
      <c r="X490" s="22"/>
      <c r="Y490" s="22"/>
      <c r="Z490" s="22"/>
    </row>
    <row r="491" spans="1:26" s="20" customFormat="1">
      <c r="A491" s="19"/>
      <c r="K491" s="21"/>
      <c r="L491" s="21"/>
      <c r="M491" s="21"/>
      <c r="N491" s="22"/>
      <c r="O491" s="22"/>
      <c r="P491" s="22"/>
      <c r="Q491" s="22"/>
      <c r="R491" s="22"/>
      <c r="S491" s="22"/>
      <c r="T491" s="22"/>
      <c r="U491" s="22"/>
      <c r="V491" s="22"/>
      <c r="W491" s="22"/>
      <c r="X491" s="22"/>
      <c r="Y491" s="22"/>
      <c r="Z491" s="22"/>
    </row>
    <row r="492" spans="1:26" s="20" customFormat="1">
      <c r="A492" s="19"/>
      <c r="K492" s="21"/>
      <c r="L492" s="21"/>
      <c r="M492" s="21"/>
      <c r="N492" s="22"/>
      <c r="O492" s="22"/>
      <c r="P492" s="22"/>
      <c r="Q492" s="22"/>
      <c r="R492" s="22"/>
      <c r="S492" s="22"/>
      <c r="T492" s="22"/>
      <c r="U492" s="22"/>
      <c r="V492" s="22"/>
      <c r="W492" s="22"/>
      <c r="X492" s="22"/>
      <c r="Y492" s="22"/>
      <c r="Z492" s="22"/>
    </row>
    <row r="493" spans="1:26" s="20" customFormat="1">
      <c r="A493" s="19"/>
      <c r="K493" s="21"/>
      <c r="L493" s="21"/>
      <c r="M493" s="21"/>
      <c r="N493" s="22"/>
      <c r="O493" s="22"/>
      <c r="P493" s="22"/>
      <c r="Q493" s="22"/>
      <c r="R493" s="22"/>
      <c r="S493" s="22"/>
      <c r="T493" s="22"/>
      <c r="U493" s="22"/>
      <c r="V493" s="22"/>
      <c r="W493" s="22"/>
      <c r="X493" s="22"/>
      <c r="Y493" s="22"/>
      <c r="Z493" s="22"/>
    </row>
    <row r="494" spans="1:26" s="20" customFormat="1">
      <c r="A494" s="19"/>
      <c r="K494" s="21"/>
      <c r="L494" s="21"/>
      <c r="M494" s="21"/>
      <c r="N494" s="22"/>
      <c r="O494" s="22"/>
      <c r="P494" s="22"/>
      <c r="Q494" s="22"/>
      <c r="R494" s="22"/>
      <c r="S494" s="22"/>
      <c r="T494" s="22"/>
      <c r="U494" s="22"/>
      <c r="V494" s="22"/>
      <c r="W494" s="22"/>
      <c r="X494" s="22"/>
      <c r="Y494" s="22"/>
      <c r="Z494" s="22"/>
    </row>
    <row r="495" spans="1:26" s="20" customFormat="1">
      <c r="A495" s="19"/>
      <c r="K495" s="21"/>
      <c r="L495" s="21"/>
      <c r="M495" s="21"/>
      <c r="N495" s="22"/>
      <c r="O495" s="22"/>
      <c r="P495" s="22"/>
      <c r="Q495" s="22"/>
      <c r="R495" s="22"/>
      <c r="S495" s="22"/>
      <c r="T495" s="22"/>
      <c r="U495" s="22"/>
      <c r="V495" s="22"/>
      <c r="W495" s="22"/>
      <c r="X495" s="22"/>
      <c r="Y495" s="22"/>
      <c r="Z495" s="22"/>
    </row>
    <row r="496" spans="1:26" s="20" customFormat="1">
      <c r="A496" s="19"/>
      <c r="K496" s="21"/>
      <c r="L496" s="21"/>
      <c r="M496" s="21"/>
      <c r="N496" s="22"/>
      <c r="O496" s="22"/>
      <c r="P496" s="22"/>
      <c r="Q496" s="22"/>
      <c r="R496" s="22"/>
      <c r="S496" s="22"/>
      <c r="T496" s="22"/>
      <c r="U496" s="22"/>
      <c r="V496" s="22"/>
      <c r="W496" s="22"/>
      <c r="X496" s="22"/>
      <c r="Y496" s="22"/>
      <c r="Z496" s="22"/>
    </row>
    <row r="497" spans="1:26" s="20" customFormat="1">
      <c r="A497" s="19"/>
      <c r="K497" s="21"/>
      <c r="L497" s="21"/>
      <c r="M497" s="21"/>
      <c r="N497" s="22"/>
      <c r="O497" s="22"/>
      <c r="P497" s="22"/>
      <c r="Q497" s="22"/>
      <c r="R497" s="22"/>
      <c r="S497" s="22"/>
      <c r="T497" s="22"/>
      <c r="U497" s="22"/>
      <c r="V497" s="22"/>
      <c r="W497" s="22"/>
      <c r="X497" s="22"/>
      <c r="Y497" s="22"/>
      <c r="Z497" s="22"/>
    </row>
    <row r="498" spans="1:26" s="20" customFormat="1">
      <c r="A498" s="19"/>
      <c r="K498" s="21"/>
      <c r="L498" s="21"/>
      <c r="M498" s="21"/>
      <c r="N498" s="22"/>
      <c r="O498" s="22"/>
      <c r="P498" s="22"/>
      <c r="Q498" s="22"/>
      <c r="R498" s="22"/>
      <c r="S498" s="22"/>
      <c r="T498" s="22"/>
      <c r="U498" s="22"/>
      <c r="V498" s="22"/>
      <c r="W498" s="22"/>
      <c r="X498" s="22"/>
      <c r="Y498" s="22"/>
      <c r="Z498" s="22"/>
    </row>
    <row r="499" spans="1:26" s="20" customFormat="1">
      <c r="A499" s="19"/>
      <c r="K499" s="21"/>
      <c r="L499" s="21"/>
      <c r="M499" s="21"/>
      <c r="N499" s="22"/>
      <c r="O499" s="22"/>
      <c r="P499" s="22"/>
      <c r="Q499" s="22"/>
      <c r="R499" s="22"/>
      <c r="S499" s="22"/>
      <c r="T499" s="22"/>
      <c r="U499" s="22"/>
      <c r="V499" s="22"/>
      <c r="W499" s="22"/>
      <c r="X499" s="22"/>
      <c r="Y499" s="22"/>
      <c r="Z499" s="22"/>
    </row>
    <row r="500" spans="1:26" s="20" customFormat="1">
      <c r="A500" s="19"/>
      <c r="K500" s="21"/>
      <c r="L500" s="21"/>
      <c r="M500" s="21"/>
      <c r="N500" s="22"/>
      <c r="O500" s="22"/>
      <c r="P500" s="22"/>
      <c r="Q500" s="22"/>
      <c r="R500" s="22"/>
      <c r="S500" s="22"/>
      <c r="T500" s="22"/>
      <c r="U500" s="22"/>
      <c r="V500" s="22"/>
      <c r="W500" s="22"/>
      <c r="X500" s="22"/>
      <c r="Y500" s="22"/>
      <c r="Z500" s="22"/>
    </row>
    <row r="501" spans="1:26" s="20" customFormat="1">
      <c r="A501" s="19"/>
      <c r="K501" s="21"/>
      <c r="L501" s="21"/>
      <c r="M501" s="21"/>
      <c r="N501" s="22"/>
      <c r="O501" s="22"/>
      <c r="P501" s="22"/>
      <c r="Q501" s="22"/>
      <c r="R501" s="22"/>
      <c r="S501" s="22"/>
      <c r="T501" s="22"/>
      <c r="U501" s="22"/>
      <c r="V501" s="22"/>
      <c r="W501" s="22"/>
      <c r="X501" s="22"/>
      <c r="Y501" s="22"/>
      <c r="Z501" s="22"/>
    </row>
    <row r="502" spans="1:26" s="20" customFormat="1">
      <c r="A502" s="19"/>
      <c r="K502" s="21"/>
      <c r="L502" s="21"/>
      <c r="M502" s="21"/>
      <c r="N502" s="22"/>
      <c r="O502" s="22"/>
      <c r="P502" s="22"/>
      <c r="Q502" s="22"/>
      <c r="R502" s="22"/>
      <c r="S502" s="22"/>
      <c r="T502" s="22"/>
      <c r="U502" s="22"/>
      <c r="V502" s="22"/>
      <c r="W502" s="22"/>
      <c r="X502" s="22"/>
      <c r="Y502" s="22"/>
      <c r="Z502" s="22"/>
    </row>
    <row r="503" spans="1:26" s="20" customFormat="1">
      <c r="A503" s="19"/>
      <c r="K503" s="21"/>
      <c r="L503" s="21"/>
      <c r="M503" s="21"/>
      <c r="N503" s="22"/>
      <c r="O503" s="22"/>
      <c r="P503" s="22"/>
      <c r="Q503" s="22"/>
      <c r="R503" s="22"/>
      <c r="S503" s="22"/>
      <c r="T503" s="22"/>
      <c r="U503" s="22"/>
      <c r="V503" s="22"/>
      <c r="W503" s="22"/>
      <c r="X503" s="22"/>
      <c r="Y503" s="22"/>
      <c r="Z503" s="22"/>
    </row>
    <row r="504" spans="1:26" s="20" customFormat="1">
      <c r="A504" s="19"/>
      <c r="K504" s="21"/>
      <c r="L504" s="21"/>
      <c r="M504" s="21"/>
      <c r="N504" s="22"/>
      <c r="O504" s="22"/>
      <c r="P504" s="22"/>
      <c r="Q504" s="22"/>
      <c r="R504" s="22"/>
      <c r="S504" s="22"/>
      <c r="T504" s="22"/>
      <c r="U504" s="22"/>
      <c r="V504" s="22"/>
      <c r="W504" s="22"/>
      <c r="X504" s="22"/>
      <c r="Y504" s="22"/>
      <c r="Z504" s="22"/>
    </row>
    <row r="505" spans="1:26" s="20" customFormat="1">
      <c r="A505" s="19"/>
      <c r="K505" s="21"/>
      <c r="L505" s="21"/>
      <c r="M505" s="21"/>
      <c r="N505" s="22"/>
      <c r="O505" s="22"/>
      <c r="P505" s="22"/>
      <c r="Q505" s="22"/>
      <c r="R505" s="22"/>
      <c r="S505" s="22"/>
      <c r="T505" s="22"/>
      <c r="U505" s="22"/>
      <c r="V505" s="22"/>
      <c r="W505" s="22"/>
      <c r="X505" s="22"/>
      <c r="Y505" s="22"/>
      <c r="Z505" s="22"/>
    </row>
    <row r="506" spans="1:26" s="20" customFormat="1">
      <c r="A506" s="19"/>
      <c r="K506" s="21"/>
      <c r="L506" s="21"/>
      <c r="M506" s="21"/>
      <c r="N506" s="22"/>
      <c r="O506" s="22"/>
      <c r="P506" s="22"/>
      <c r="Q506" s="22"/>
      <c r="R506" s="22"/>
      <c r="S506" s="22"/>
      <c r="T506" s="22"/>
      <c r="U506" s="22"/>
      <c r="V506" s="22"/>
      <c r="W506" s="22"/>
      <c r="X506" s="22"/>
      <c r="Y506" s="22"/>
      <c r="Z506" s="22"/>
    </row>
    <row r="507" spans="1:26" s="20" customFormat="1">
      <c r="A507" s="19"/>
      <c r="K507" s="21"/>
      <c r="L507" s="21"/>
      <c r="M507" s="21"/>
      <c r="N507" s="22"/>
      <c r="O507" s="22"/>
      <c r="P507" s="22"/>
      <c r="Q507" s="22"/>
      <c r="R507" s="22"/>
      <c r="S507" s="22"/>
      <c r="T507" s="22"/>
      <c r="U507" s="22"/>
      <c r="V507" s="22"/>
      <c r="W507" s="22"/>
      <c r="X507" s="22"/>
      <c r="Y507" s="22"/>
      <c r="Z507" s="22"/>
    </row>
    <row r="508" spans="1:26" s="20" customFormat="1">
      <c r="A508" s="19"/>
      <c r="K508" s="21"/>
      <c r="L508" s="21"/>
      <c r="M508" s="21"/>
      <c r="N508" s="22"/>
      <c r="O508" s="22"/>
      <c r="P508" s="22"/>
      <c r="Q508" s="22"/>
      <c r="R508" s="22"/>
      <c r="S508" s="22"/>
      <c r="T508" s="22"/>
      <c r="U508" s="22"/>
      <c r="V508" s="22"/>
      <c r="W508" s="22"/>
      <c r="X508" s="22"/>
      <c r="Y508" s="22"/>
      <c r="Z508" s="22"/>
    </row>
    <row r="509" spans="1:26" s="20" customFormat="1">
      <c r="A509" s="19"/>
      <c r="K509" s="21"/>
      <c r="L509" s="21"/>
      <c r="M509" s="21"/>
      <c r="N509" s="22"/>
      <c r="O509" s="22"/>
      <c r="P509" s="22"/>
      <c r="Q509" s="22"/>
      <c r="R509" s="22"/>
      <c r="S509" s="22"/>
      <c r="T509" s="22"/>
      <c r="U509" s="22"/>
      <c r="V509" s="22"/>
      <c r="W509" s="22"/>
      <c r="X509" s="22"/>
      <c r="Y509" s="22"/>
      <c r="Z509" s="22"/>
    </row>
    <row r="510" spans="1:26" s="20" customFormat="1">
      <c r="A510" s="19"/>
      <c r="K510" s="21"/>
      <c r="L510" s="21"/>
      <c r="M510" s="21"/>
      <c r="N510" s="22"/>
      <c r="O510" s="22"/>
      <c r="P510" s="22"/>
      <c r="Q510" s="22"/>
      <c r="R510" s="22"/>
      <c r="S510" s="22"/>
      <c r="T510" s="22"/>
      <c r="U510" s="22"/>
      <c r="V510" s="22"/>
      <c r="W510" s="22"/>
      <c r="X510" s="22"/>
      <c r="Y510" s="22"/>
      <c r="Z510" s="22"/>
    </row>
    <row r="511" spans="1:26" s="20" customFormat="1">
      <c r="A511" s="19"/>
      <c r="K511" s="21"/>
      <c r="L511" s="21"/>
      <c r="M511" s="21"/>
      <c r="N511" s="22"/>
      <c r="O511" s="22"/>
      <c r="P511" s="22"/>
      <c r="Q511" s="22"/>
      <c r="R511" s="22"/>
      <c r="S511" s="22"/>
      <c r="T511" s="22"/>
      <c r="U511" s="22"/>
      <c r="V511" s="22"/>
      <c r="W511" s="22"/>
      <c r="X511" s="22"/>
      <c r="Y511" s="22"/>
      <c r="Z511" s="22"/>
    </row>
    <row r="512" spans="1:26" s="20" customFormat="1">
      <c r="A512" s="19"/>
      <c r="K512" s="21"/>
      <c r="L512" s="21"/>
      <c r="M512" s="21"/>
      <c r="N512" s="22"/>
      <c r="O512" s="22"/>
      <c r="P512" s="22"/>
      <c r="Q512" s="22"/>
      <c r="R512" s="22"/>
      <c r="S512" s="22"/>
      <c r="T512" s="22"/>
      <c r="U512" s="22"/>
      <c r="V512" s="22"/>
      <c r="W512" s="22"/>
      <c r="X512" s="22"/>
      <c r="Y512" s="22"/>
      <c r="Z512" s="22"/>
    </row>
    <row r="513" spans="1:26" s="20" customFormat="1">
      <c r="A513" s="19"/>
      <c r="K513" s="21"/>
      <c r="L513" s="21"/>
      <c r="M513" s="21"/>
      <c r="N513" s="22"/>
      <c r="O513" s="22"/>
      <c r="P513" s="22"/>
      <c r="Q513" s="22"/>
      <c r="R513" s="22"/>
      <c r="S513" s="22"/>
      <c r="T513" s="22"/>
      <c r="U513" s="22"/>
      <c r="V513" s="22"/>
      <c r="W513" s="22"/>
      <c r="X513" s="22"/>
      <c r="Y513" s="22"/>
      <c r="Z513" s="22"/>
    </row>
    <row r="514" spans="1:26" s="20" customFormat="1">
      <c r="A514" s="19"/>
      <c r="K514" s="21"/>
      <c r="L514" s="21"/>
      <c r="M514" s="21"/>
      <c r="N514" s="22"/>
      <c r="O514" s="22"/>
      <c r="P514" s="22"/>
      <c r="Q514" s="22"/>
      <c r="R514" s="22"/>
      <c r="S514" s="22"/>
      <c r="T514" s="22"/>
      <c r="U514" s="22"/>
      <c r="V514" s="22"/>
      <c r="W514" s="22"/>
      <c r="X514" s="22"/>
      <c r="Y514" s="22"/>
      <c r="Z514" s="22"/>
    </row>
    <row r="515" spans="1:26" s="20" customFormat="1">
      <c r="A515" s="19"/>
      <c r="K515" s="21"/>
      <c r="L515" s="21"/>
      <c r="M515" s="21"/>
      <c r="N515" s="22"/>
      <c r="O515" s="22"/>
      <c r="P515" s="22"/>
      <c r="Q515" s="22"/>
      <c r="R515" s="22"/>
      <c r="S515" s="22"/>
      <c r="T515" s="22"/>
      <c r="U515" s="22"/>
      <c r="V515" s="22"/>
      <c r="W515" s="22"/>
      <c r="X515" s="22"/>
      <c r="Y515" s="22"/>
      <c r="Z515" s="22"/>
    </row>
    <row r="516" spans="1:26" s="20" customFormat="1">
      <c r="A516" s="19"/>
      <c r="K516" s="21"/>
      <c r="L516" s="21"/>
      <c r="M516" s="21"/>
      <c r="N516" s="22"/>
      <c r="O516" s="22"/>
      <c r="P516" s="22"/>
      <c r="Q516" s="22"/>
      <c r="R516" s="22"/>
      <c r="S516" s="22"/>
      <c r="T516" s="22"/>
      <c r="U516" s="22"/>
      <c r="V516" s="22"/>
      <c r="W516" s="22"/>
      <c r="X516" s="22"/>
      <c r="Y516" s="22"/>
      <c r="Z516" s="22"/>
    </row>
    <row r="517" spans="1:26" s="20" customFormat="1">
      <c r="A517" s="19"/>
      <c r="K517" s="21"/>
      <c r="L517" s="21"/>
      <c r="M517" s="21"/>
      <c r="N517" s="22"/>
      <c r="O517" s="22"/>
      <c r="P517" s="22"/>
      <c r="Q517" s="22"/>
      <c r="R517" s="22"/>
      <c r="S517" s="22"/>
      <c r="T517" s="22"/>
      <c r="U517" s="22"/>
      <c r="V517" s="22"/>
      <c r="W517" s="22"/>
      <c r="X517" s="22"/>
      <c r="Y517" s="22"/>
      <c r="Z517" s="22"/>
    </row>
    <row r="518" spans="1:26" s="20" customFormat="1">
      <c r="A518" s="19"/>
      <c r="K518" s="21"/>
      <c r="L518" s="21"/>
      <c r="M518" s="21"/>
      <c r="N518" s="22"/>
      <c r="O518" s="22"/>
      <c r="P518" s="22"/>
      <c r="Q518" s="22"/>
      <c r="R518" s="22"/>
      <c r="S518" s="22"/>
      <c r="T518" s="22"/>
      <c r="U518" s="22"/>
      <c r="V518" s="22"/>
      <c r="W518" s="22"/>
      <c r="X518" s="22"/>
      <c r="Y518" s="22"/>
      <c r="Z518" s="22"/>
    </row>
    <row r="519" spans="1:26" s="20" customFormat="1">
      <c r="A519" s="19"/>
      <c r="K519" s="21"/>
      <c r="L519" s="21"/>
      <c r="M519" s="21"/>
      <c r="N519" s="22"/>
      <c r="O519" s="22"/>
      <c r="P519" s="22"/>
      <c r="Q519" s="22"/>
      <c r="R519" s="22"/>
      <c r="S519" s="22"/>
      <c r="T519" s="22"/>
      <c r="U519" s="22"/>
      <c r="V519" s="22"/>
      <c r="W519" s="22"/>
      <c r="X519" s="22"/>
      <c r="Y519" s="22"/>
      <c r="Z519" s="22"/>
    </row>
    <row r="520" spans="1:26" s="20" customFormat="1">
      <c r="A520" s="19"/>
      <c r="K520" s="21"/>
      <c r="L520" s="21"/>
      <c r="M520" s="21"/>
      <c r="N520" s="22"/>
      <c r="O520" s="22"/>
      <c r="P520" s="22"/>
      <c r="Q520" s="22"/>
      <c r="R520" s="22"/>
      <c r="S520" s="22"/>
      <c r="T520" s="22"/>
      <c r="U520" s="22"/>
      <c r="V520" s="22"/>
      <c r="W520" s="22"/>
      <c r="X520" s="22"/>
      <c r="Y520" s="22"/>
      <c r="Z520" s="22"/>
    </row>
    <row r="521" spans="1:26" s="20" customFormat="1">
      <c r="A521" s="19"/>
      <c r="K521" s="21"/>
      <c r="L521" s="21"/>
      <c r="M521" s="21"/>
      <c r="N521" s="22"/>
      <c r="O521" s="22"/>
      <c r="P521" s="22"/>
      <c r="Q521" s="22"/>
      <c r="R521" s="22"/>
      <c r="S521" s="22"/>
      <c r="T521" s="22"/>
      <c r="U521" s="22"/>
      <c r="V521" s="22"/>
      <c r="W521" s="22"/>
      <c r="X521" s="22"/>
      <c r="Y521" s="22"/>
      <c r="Z521" s="22"/>
    </row>
    <row r="522" spans="1:26" s="20" customFormat="1">
      <c r="A522" s="19"/>
      <c r="K522" s="21"/>
      <c r="L522" s="21"/>
      <c r="M522" s="21"/>
      <c r="N522" s="22"/>
      <c r="O522" s="22"/>
      <c r="P522" s="22"/>
      <c r="Q522" s="22"/>
      <c r="R522" s="22"/>
      <c r="S522" s="22"/>
      <c r="T522" s="22"/>
      <c r="U522" s="22"/>
      <c r="V522" s="22"/>
      <c r="W522" s="22"/>
      <c r="X522" s="22"/>
      <c r="Y522" s="22"/>
      <c r="Z522" s="22"/>
    </row>
    <row r="523" spans="1:26" s="20" customFormat="1">
      <c r="A523" s="19"/>
      <c r="K523" s="21"/>
      <c r="L523" s="21"/>
      <c r="M523" s="21"/>
      <c r="N523" s="22"/>
      <c r="O523" s="22"/>
      <c r="P523" s="22"/>
      <c r="Q523" s="22"/>
      <c r="R523" s="22"/>
      <c r="S523" s="22"/>
      <c r="T523" s="22"/>
      <c r="U523" s="22"/>
      <c r="V523" s="22"/>
      <c r="W523" s="22"/>
      <c r="X523" s="22"/>
      <c r="Y523" s="22"/>
      <c r="Z523" s="22"/>
    </row>
    <row r="524" spans="1:26" s="20" customFormat="1">
      <c r="A524" s="19"/>
      <c r="K524" s="21"/>
      <c r="L524" s="21"/>
      <c r="M524" s="21"/>
      <c r="N524" s="22"/>
      <c r="O524" s="22"/>
      <c r="P524" s="22"/>
      <c r="Q524" s="22"/>
      <c r="R524" s="22"/>
      <c r="S524" s="22"/>
      <c r="T524" s="22"/>
      <c r="U524" s="22"/>
      <c r="V524" s="22"/>
      <c r="W524" s="22"/>
      <c r="X524" s="22"/>
      <c r="Y524" s="22"/>
      <c r="Z524" s="22"/>
    </row>
    <row r="525" spans="1:26" s="20" customFormat="1">
      <c r="A525" s="19"/>
      <c r="K525" s="21"/>
      <c r="L525" s="21"/>
      <c r="M525" s="21"/>
      <c r="N525" s="22"/>
      <c r="O525" s="22"/>
      <c r="P525" s="22"/>
      <c r="Q525" s="22"/>
      <c r="R525" s="22"/>
      <c r="S525" s="22"/>
      <c r="T525" s="22"/>
      <c r="U525" s="22"/>
      <c r="V525" s="22"/>
      <c r="W525" s="22"/>
      <c r="X525" s="22"/>
      <c r="Y525" s="22"/>
      <c r="Z525" s="22"/>
    </row>
    <row r="526" spans="1:26" s="20" customFormat="1">
      <c r="A526" s="19"/>
      <c r="K526" s="21"/>
      <c r="L526" s="21"/>
      <c r="M526" s="21"/>
      <c r="N526" s="22"/>
      <c r="O526" s="22"/>
      <c r="P526" s="22"/>
      <c r="Q526" s="22"/>
      <c r="R526" s="22"/>
      <c r="S526" s="22"/>
      <c r="T526" s="22"/>
      <c r="U526" s="22"/>
      <c r="V526" s="22"/>
      <c r="W526" s="22"/>
      <c r="X526" s="22"/>
      <c r="Y526" s="22"/>
      <c r="Z526" s="22"/>
    </row>
    <row r="527" spans="1:26" s="20" customFormat="1">
      <c r="A527" s="19"/>
      <c r="K527" s="21"/>
      <c r="L527" s="21"/>
      <c r="M527" s="21"/>
      <c r="N527" s="22"/>
      <c r="O527" s="22"/>
      <c r="P527" s="22"/>
      <c r="Q527" s="22"/>
      <c r="R527" s="22"/>
      <c r="S527" s="22"/>
      <c r="T527" s="22"/>
      <c r="U527" s="22"/>
      <c r="V527" s="22"/>
      <c r="W527" s="22"/>
      <c r="X527" s="22"/>
      <c r="Y527" s="22"/>
      <c r="Z527" s="22"/>
    </row>
    <row r="528" spans="1:26" s="20" customFormat="1">
      <c r="A528" s="19"/>
      <c r="K528" s="21"/>
      <c r="L528" s="21"/>
      <c r="M528" s="21"/>
      <c r="N528" s="22"/>
      <c r="O528" s="22"/>
      <c r="P528" s="22"/>
      <c r="Q528" s="22"/>
      <c r="R528" s="22"/>
      <c r="S528" s="22"/>
      <c r="T528" s="22"/>
      <c r="U528" s="22"/>
      <c r="V528" s="22"/>
      <c r="W528" s="22"/>
      <c r="X528" s="22"/>
      <c r="Y528" s="22"/>
      <c r="Z528" s="22"/>
    </row>
    <row r="529" spans="1:26" s="20" customFormat="1">
      <c r="A529" s="19"/>
      <c r="K529" s="21"/>
      <c r="L529" s="21"/>
      <c r="M529" s="21"/>
      <c r="N529" s="22"/>
      <c r="O529" s="22"/>
      <c r="P529" s="22"/>
      <c r="Q529" s="22"/>
      <c r="R529" s="22"/>
      <c r="S529" s="22"/>
      <c r="T529" s="22"/>
      <c r="U529" s="22"/>
      <c r="V529" s="22"/>
      <c r="W529" s="22"/>
      <c r="X529" s="22"/>
      <c r="Y529" s="22"/>
      <c r="Z529" s="22"/>
    </row>
    <row r="530" spans="1:26" s="20" customFormat="1">
      <c r="A530" s="19"/>
      <c r="K530" s="21"/>
      <c r="L530" s="21"/>
      <c r="M530" s="21"/>
      <c r="N530" s="22"/>
      <c r="O530" s="22"/>
      <c r="P530" s="22"/>
      <c r="Q530" s="22"/>
      <c r="R530" s="22"/>
      <c r="S530" s="22"/>
      <c r="T530" s="22"/>
      <c r="U530" s="22"/>
      <c r="V530" s="22"/>
      <c r="W530" s="22"/>
      <c r="X530" s="22"/>
      <c r="Y530" s="22"/>
      <c r="Z530" s="22"/>
    </row>
    <row r="531" spans="1:26" s="20" customFormat="1">
      <c r="A531" s="19"/>
      <c r="K531" s="21"/>
      <c r="L531" s="21"/>
      <c r="M531" s="21"/>
      <c r="N531" s="22"/>
      <c r="O531" s="22"/>
      <c r="P531" s="22"/>
      <c r="Q531" s="22"/>
      <c r="R531" s="22"/>
      <c r="S531" s="22"/>
      <c r="T531" s="22"/>
      <c r="U531" s="22"/>
      <c r="V531" s="22"/>
      <c r="W531" s="22"/>
      <c r="X531" s="22"/>
      <c r="Y531" s="22"/>
      <c r="Z531" s="22"/>
    </row>
    <row r="532" spans="1:26" s="20" customFormat="1">
      <c r="A532" s="19"/>
      <c r="K532" s="21"/>
      <c r="L532" s="21"/>
      <c r="M532" s="21"/>
      <c r="N532" s="22"/>
      <c r="O532" s="22"/>
      <c r="P532" s="22"/>
      <c r="Q532" s="22"/>
      <c r="R532" s="22"/>
      <c r="S532" s="22"/>
      <c r="T532" s="22"/>
      <c r="U532" s="22"/>
      <c r="V532" s="22"/>
      <c r="W532" s="22"/>
      <c r="X532" s="22"/>
      <c r="Y532" s="22"/>
      <c r="Z532" s="22"/>
    </row>
    <row r="533" spans="1:26" s="20" customFormat="1">
      <c r="A533" s="19"/>
      <c r="K533" s="21"/>
      <c r="L533" s="21"/>
      <c r="M533" s="21"/>
      <c r="N533" s="22"/>
      <c r="O533" s="22"/>
      <c r="P533" s="22"/>
      <c r="Q533" s="22"/>
      <c r="R533" s="22"/>
      <c r="S533" s="22"/>
      <c r="T533" s="22"/>
      <c r="U533" s="22"/>
      <c r="V533" s="22"/>
      <c r="W533" s="22"/>
      <c r="X533" s="22"/>
      <c r="Y533" s="22"/>
      <c r="Z533" s="22"/>
    </row>
    <row r="534" spans="1:26" s="20" customFormat="1">
      <c r="A534" s="19"/>
      <c r="K534" s="21"/>
      <c r="L534" s="21"/>
      <c r="M534" s="21"/>
      <c r="N534" s="22"/>
      <c r="O534" s="22"/>
      <c r="P534" s="22"/>
      <c r="Q534" s="22"/>
      <c r="R534" s="22"/>
      <c r="S534" s="22"/>
      <c r="T534" s="22"/>
      <c r="U534" s="22"/>
      <c r="V534" s="22"/>
      <c r="W534" s="22"/>
      <c r="X534" s="22"/>
      <c r="Y534" s="22"/>
      <c r="Z534" s="22"/>
    </row>
    <row r="535" spans="1:26" s="20" customFormat="1">
      <c r="A535" s="19"/>
      <c r="K535" s="21"/>
      <c r="L535" s="21"/>
      <c r="M535" s="21"/>
      <c r="N535" s="22"/>
      <c r="O535" s="22"/>
      <c r="P535" s="22"/>
      <c r="Q535" s="22"/>
      <c r="R535" s="22"/>
      <c r="S535" s="22"/>
      <c r="T535" s="22"/>
      <c r="U535" s="22"/>
      <c r="V535" s="22"/>
      <c r="W535" s="22"/>
      <c r="X535" s="22"/>
      <c r="Y535" s="22"/>
      <c r="Z535" s="22"/>
    </row>
    <row r="536" spans="1:26" s="20" customFormat="1">
      <c r="A536" s="19"/>
      <c r="K536" s="21"/>
      <c r="L536" s="21"/>
      <c r="M536" s="21"/>
      <c r="N536" s="22"/>
      <c r="O536" s="22"/>
      <c r="P536" s="22"/>
      <c r="Q536" s="22"/>
      <c r="R536" s="22"/>
      <c r="S536" s="22"/>
      <c r="T536" s="22"/>
      <c r="U536" s="22"/>
      <c r="V536" s="22"/>
      <c r="W536" s="22"/>
      <c r="X536" s="22"/>
      <c r="Y536" s="22"/>
      <c r="Z536" s="22"/>
    </row>
    <row r="537" spans="1:26" s="20" customFormat="1">
      <c r="A537" s="19"/>
      <c r="K537" s="21"/>
      <c r="L537" s="21"/>
      <c r="M537" s="21"/>
      <c r="N537" s="22"/>
      <c r="O537" s="22"/>
      <c r="P537" s="22"/>
      <c r="Q537" s="22"/>
      <c r="R537" s="22"/>
      <c r="S537" s="22"/>
      <c r="T537" s="22"/>
      <c r="U537" s="22"/>
      <c r="V537" s="22"/>
      <c r="W537" s="22"/>
      <c r="X537" s="22"/>
      <c r="Y537" s="22"/>
      <c r="Z537" s="22"/>
    </row>
    <row r="538" spans="1:26" s="20" customFormat="1">
      <c r="A538" s="19"/>
      <c r="K538" s="21"/>
      <c r="L538" s="21"/>
      <c r="M538" s="21"/>
      <c r="N538" s="22"/>
      <c r="O538" s="22"/>
      <c r="P538" s="22"/>
      <c r="Q538" s="22"/>
      <c r="R538" s="22"/>
      <c r="S538" s="22"/>
      <c r="T538" s="22"/>
      <c r="U538" s="22"/>
      <c r="V538" s="22"/>
      <c r="W538" s="22"/>
      <c r="X538" s="22"/>
      <c r="Y538" s="22"/>
      <c r="Z538" s="22"/>
    </row>
    <row r="539" spans="1:26" s="20" customFormat="1">
      <c r="A539" s="19"/>
      <c r="K539" s="21"/>
      <c r="L539" s="21"/>
      <c r="M539" s="21"/>
      <c r="N539" s="22"/>
      <c r="O539" s="22"/>
      <c r="P539" s="22"/>
      <c r="Q539" s="22"/>
      <c r="R539" s="22"/>
      <c r="S539" s="22"/>
      <c r="T539" s="22"/>
      <c r="U539" s="22"/>
      <c r="V539" s="22"/>
      <c r="W539" s="22"/>
      <c r="X539" s="22"/>
      <c r="Y539" s="22"/>
      <c r="Z539" s="22"/>
    </row>
    <row r="540" spans="1:26" s="20" customFormat="1">
      <c r="A540" s="19"/>
      <c r="K540" s="21"/>
      <c r="L540" s="21"/>
      <c r="M540" s="21"/>
      <c r="N540" s="22"/>
      <c r="O540" s="22"/>
      <c r="P540" s="22"/>
      <c r="Q540" s="22"/>
      <c r="R540" s="22"/>
      <c r="S540" s="22"/>
      <c r="T540" s="22"/>
      <c r="U540" s="22"/>
      <c r="V540" s="22"/>
      <c r="W540" s="22"/>
      <c r="X540" s="22"/>
      <c r="Y540" s="22"/>
      <c r="Z540" s="22"/>
    </row>
    <row r="541" spans="1:26" s="20" customFormat="1">
      <c r="A541" s="19"/>
      <c r="K541" s="21"/>
      <c r="L541" s="21"/>
      <c r="M541" s="21"/>
      <c r="N541" s="22"/>
      <c r="O541" s="22"/>
      <c r="P541" s="22"/>
      <c r="Q541" s="22"/>
      <c r="R541" s="22"/>
      <c r="S541" s="22"/>
      <c r="T541" s="22"/>
      <c r="U541" s="22"/>
      <c r="V541" s="22"/>
      <c r="W541" s="22"/>
      <c r="X541" s="22"/>
      <c r="Y541" s="22"/>
      <c r="Z541" s="22"/>
    </row>
    <row r="542" spans="1:26" s="20" customFormat="1">
      <c r="A542" s="19"/>
      <c r="K542" s="21"/>
      <c r="L542" s="21"/>
      <c r="M542" s="21"/>
      <c r="N542" s="22"/>
      <c r="O542" s="22"/>
      <c r="P542" s="22"/>
      <c r="Q542" s="22"/>
      <c r="R542" s="22"/>
      <c r="S542" s="22"/>
      <c r="T542" s="22"/>
      <c r="U542" s="22"/>
      <c r="V542" s="22"/>
      <c r="W542" s="22"/>
      <c r="X542" s="22"/>
      <c r="Y542" s="22"/>
      <c r="Z542" s="22"/>
    </row>
    <row r="543" spans="1:26" s="20" customFormat="1">
      <c r="A543" s="19"/>
      <c r="K543" s="21"/>
      <c r="L543" s="21"/>
      <c r="M543" s="21"/>
      <c r="N543" s="22"/>
      <c r="O543" s="22"/>
      <c r="P543" s="22"/>
      <c r="Q543" s="22"/>
      <c r="R543" s="22"/>
      <c r="S543" s="22"/>
      <c r="T543" s="22"/>
      <c r="U543" s="22"/>
      <c r="V543" s="22"/>
      <c r="W543" s="22"/>
      <c r="X543" s="22"/>
      <c r="Y543" s="22"/>
      <c r="Z543" s="22"/>
    </row>
    <row r="544" spans="1:26" s="20" customFormat="1">
      <c r="A544" s="19"/>
      <c r="K544" s="21"/>
      <c r="L544" s="21"/>
      <c r="M544" s="21"/>
      <c r="N544" s="22"/>
      <c r="O544" s="22"/>
      <c r="P544" s="22"/>
      <c r="Q544" s="22"/>
      <c r="R544" s="22"/>
      <c r="S544" s="22"/>
      <c r="T544" s="22"/>
      <c r="U544" s="22"/>
      <c r="V544" s="22"/>
      <c r="W544" s="22"/>
      <c r="X544" s="22"/>
      <c r="Y544" s="22"/>
      <c r="Z544" s="22"/>
    </row>
    <row r="545" spans="1:26" s="20" customFormat="1">
      <c r="A545" s="19"/>
      <c r="K545" s="21"/>
      <c r="L545" s="21"/>
      <c r="M545" s="21"/>
      <c r="N545" s="22"/>
      <c r="O545" s="22"/>
      <c r="P545" s="22"/>
      <c r="Q545" s="22"/>
      <c r="R545" s="22"/>
      <c r="S545" s="22"/>
      <c r="T545" s="22"/>
      <c r="U545" s="22"/>
      <c r="V545" s="22"/>
      <c r="W545" s="22"/>
      <c r="X545" s="22"/>
      <c r="Y545" s="22"/>
      <c r="Z545" s="22"/>
    </row>
    <row r="546" spans="1:26" s="20" customFormat="1">
      <c r="A546" s="19"/>
      <c r="K546" s="21"/>
      <c r="L546" s="21"/>
      <c r="M546" s="21"/>
      <c r="N546" s="22"/>
      <c r="O546" s="22"/>
      <c r="P546" s="22"/>
      <c r="Q546" s="22"/>
      <c r="R546" s="22"/>
      <c r="S546" s="22"/>
      <c r="T546" s="22"/>
      <c r="U546" s="22"/>
      <c r="V546" s="22"/>
      <c r="W546" s="22"/>
      <c r="X546" s="22"/>
      <c r="Y546" s="22"/>
      <c r="Z546" s="22"/>
    </row>
    <row r="547" spans="1:26" s="20" customFormat="1">
      <c r="A547" s="19"/>
      <c r="K547" s="21"/>
      <c r="L547" s="21"/>
      <c r="M547" s="21"/>
      <c r="N547" s="22"/>
      <c r="O547" s="22"/>
      <c r="P547" s="22"/>
      <c r="Q547" s="22"/>
      <c r="R547" s="22"/>
      <c r="S547" s="22"/>
      <c r="T547" s="22"/>
      <c r="U547" s="22"/>
      <c r="V547" s="22"/>
      <c r="W547" s="22"/>
      <c r="X547" s="22"/>
      <c r="Y547" s="22"/>
      <c r="Z547" s="22"/>
    </row>
    <row r="548" spans="1:26" s="20" customFormat="1">
      <c r="A548" s="19"/>
      <c r="K548" s="21"/>
      <c r="L548" s="21"/>
      <c r="M548" s="21"/>
      <c r="N548" s="22"/>
      <c r="O548" s="22"/>
      <c r="P548" s="22"/>
      <c r="Q548" s="22"/>
      <c r="R548" s="22"/>
      <c r="S548" s="22"/>
      <c r="T548" s="22"/>
      <c r="U548" s="22"/>
      <c r="V548" s="22"/>
      <c r="W548" s="22"/>
      <c r="X548" s="22"/>
      <c r="Y548" s="22"/>
      <c r="Z548" s="22"/>
    </row>
    <row r="549" spans="1:26" s="20" customFormat="1">
      <c r="A549" s="19"/>
      <c r="K549" s="21"/>
      <c r="L549" s="21"/>
      <c r="M549" s="21"/>
      <c r="N549" s="22"/>
      <c r="O549" s="22"/>
      <c r="P549" s="22"/>
      <c r="Q549" s="22"/>
      <c r="R549" s="22"/>
      <c r="S549" s="22"/>
      <c r="T549" s="22"/>
      <c r="U549" s="22"/>
      <c r="V549" s="22"/>
      <c r="W549" s="22"/>
      <c r="X549" s="22"/>
      <c r="Y549" s="22"/>
      <c r="Z549" s="22"/>
    </row>
    <row r="550" spans="1:26" s="20" customFormat="1">
      <c r="A550" s="19"/>
      <c r="K550" s="21"/>
      <c r="L550" s="21"/>
      <c r="M550" s="21"/>
      <c r="N550" s="22"/>
      <c r="O550" s="22"/>
      <c r="P550" s="22"/>
      <c r="Q550" s="22"/>
      <c r="R550" s="22"/>
      <c r="S550" s="22"/>
      <c r="T550" s="22"/>
      <c r="U550" s="22"/>
      <c r="V550" s="22"/>
      <c r="W550" s="22"/>
      <c r="X550" s="22"/>
      <c r="Y550" s="22"/>
      <c r="Z550" s="22"/>
    </row>
    <row r="551" spans="1:26" s="20" customFormat="1">
      <c r="A551" s="19"/>
      <c r="K551" s="21"/>
      <c r="L551" s="21"/>
      <c r="M551" s="21"/>
      <c r="N551" s="22"/>
      <c r="O551" s="22"/>
      <c r="P551" s="22"/>
      <c r="Q551" s="22"/>
      <c r="R551" s="22"/>
      <c r="S551" s="22"/>
      <c r="T551" s="22"/>
      <c r="U551" s="22"/>
      <c r="V551" s="22"/>
      <c r="W551" s="22"/>
      <c r="X551" s="22"/>
      <c r="Y551" s="22"/>
      <c r="Z551" s="22"/>
    </row>
    <row r="552" spans="1:26" s="20" customFormat="1">
      <c r="A552" s="19"/>
      <c r="K552" s="21"/>
      <c r="L552" s="21"/>
      <c r="M552" s="21"/>
      <c r="N552" s="22"/>
      <c r="O552" s="22"/>
      <c r="P552" s="22"/>
      <c r="Q552" s="22"/>
      <c r="R552" s="22"/>
      <c r="S552" s="22"/>
      <c r="T552" s="22"/>
      <c r="U552" s="22"/>
      <c r="V552" s="22"/>
      <c r="W552" s="22"/>
      <c r="X552" s="22"/>
      <c r="Y552" s="22"/>
      <c r="Z552" s="22"/>
    </row>
    <row r="553" spans="1:26" s="20" customFormat="1">
      <c r="A553" s="19"/>
      <c r="K553" s="21"/>
      <c r="L553" s="21"/>
      <c r="M553" s="21"/>
      <c r="N553" s="22"/>
      <c r="O553" s="22"/>
      <c r="P553" s="22"/>
      <c r="Q553" s="22"/>
      <c r="R553" s="22"/>
      <c r="S553" s="22"/>
      <c r="T553" s="22"/>
      <c r="U553" s="22"/>
      <c r="V553" s="22"/>
      <c r="W553" s="22"/>
      <c r="X553" s="22"/>
      <c r="Y553" s="22"/>
      <c r="Z553" s="22"/>
    </row>
    <row r="554" spans="1:26" s="20" customFormat="1">
      <c r="A554" s="19"/>
      <c r="K554" s="21"/>
      <c r="L554" s="21"/>
      <c r="M554" s="21"/>
      <c r="N554" s="22"/>
      <c r="O554" s="22"/>
      <c r="P554" s="22"/>
      <c r="Q554" s="22"/>
      <c r="R554" s="22"/>
      <c r="S554" s="22"/>
      <c r="T554" s="22"/>
      <c r="U554" s="22"/>
      <c r="V554" s="22"/>
      <c r="W554" s="22"/>
      <c r="X554" s="22"/>
      <c r="Y554" s="22"/>
      <c r="Z554" s="22"/>
    </row>
    <row r="555" spans="1:26" s="20" customFormat="1">
      <c r="A555" s="19"/>
      <c r="K555" s="21"/>
      <c r="L555" s="21"/>
      <c r="M555" s="21"/>
      <c r="N555" s="22"/>
      <c r="O555" s="22"/>
      <c r="P555" s="22"/>
      <c r="Q555" s="22"/>
      <c r="R555" s="22"/>
      <c r="S555" s="22"/>
      <c r="T555" s="22"/>
      <c r="U555" s="22"/>
      <c r="V555" s="22"/>
      <c r="W555" s="22"/>
      <c r="X555" s="22"/>
      <c r="Y555" s="22"/>
      <c r="Z555" s="22"/>
    </row>
    <row r="556" spans="1:26" s="20" customFormat="1">
      <c r="A556" s="19"/>
      <c r="K556" s="21"/>
      <c r="L556" s="21"/>
      <c r="M556" s="21"/>
      <c r="N556" s="22"/>
      <c r="O556" s="22"/>
      <c r="P556" s="22"/>
      <c r="Q556" s="22"/>
      <c r="R556" s="22"/>
      <c r="S556" s="22"/>
      <c r="T556" s="22"/>
      <c r="U556" s="22"/>
      <c r="V556" s="22"/>
      <c r="W556" s="22"/>
      <c r="X556" s="22"/>
      <c r="Y556" s="22"/>
      <c r="Z556" s="22"/>
    </row>
    <row r="557" spans="1:26" s="20" customFormat="1">
      <c r="A557" s="19"/>
      <c r="K557" s="21"/>
      <c r="L557" s="21"/>
      <c r="M557" s="21"/>
      <c r="N557" s="22"/>
      <c r="O557" s="22"/>
      <c r="P557" s="22"/>
      <c r="Q557" s="22"/>
      <c r="R557" s="22"/>
      <c r="S557" s="22"/>
      <c r="T557" s="22"/>
      <c r="U557" s="22"/>
      <c r="V557" s="22"/>
      <c r="W557" s="22"/>
      <c r="X557" s="22"/>
      <c r="Y557" s="22"/>
      <c r="Z557" s="22"/>
    </row>
    <row r="558" spans="1:26" s="20" customFormat="1">
      <c r="A558" s="19"/>
      <c r="K558" s="21"/>
      <c r="L558" s="21"/>
      <c r="M558" s="21"/>
      <c r="N558" s="22"/>
      <c r="O558" s="22"/>
      <c r="P558" s="22"/>
      <c r="Q558" s="22"/>
      <c r="R558" s="22"/>
      <c r="S558" s="22"/>
      <c r="T558" s="22"/>
      <c r="U558" s="22"/>
      <c r="V558" s="22"/>
      <c r="W558" s="22"/>
      <c r="X558" s="22"/>
      <c r="Y558" s="22"/>
      <c r="Z558" s="22"/>
    </row>
    <row r="559" spans="1:26" s="20" customFormat="1">
      <c r="A559" s="19"/>
      <c r="K559" s="21"/>
      <c r="L559" s="21"/>
      <c r="M559" s="21"/>
      <c r="N559" s="22"/>
      <c r="O559" s="22"/>
      <c r="P559" s="22"/>
      <c r="Q559" s="22"/>
      <c r="R559" s="22"/>
      <c r="S559" s="22"/>
      <c r="T559" s="22"/>
      <c r="U559" s="22"/>
      <c r="V559" s="22"/>
      <c r="W559" s="22"/>
      <c r="X559" s="22"/>
      <c r="Y559" s="22"/>
      <c r="Z559" s="22"/>
    </row>
    <row r="560" spans="1:26" s="20" customFormat="1">
      <c r="A560" s="19"/>
      <c r="K560" s="21"/>
      <c r="L560" s="21"/>
      <c r="M560" s="21"/>
      <c r="N560" s="22"/>
      <c r="O560" s="22"/>
      <c r="P560" s="22"/>
      <c r="Q560" s="22"/>
      <c r="R560" s="22"/>
      <c r="S560" s="22"/>
      <c r="T560" s="22"/>
      <c r="U560" s="22"/>
      <c r="V560" s="22"/>
      <c r="W560" s="22"/>
      <c r="X560" s="22"/>
      <c r="Y560" s="22"/>
      <c r="Z560" s="22"/>
    </row>
    <row r="561" spans="1:26" s="20" customFormat="1">
      <c r="A561" s="19"/>
      <c r="K561" s="21"/>
      <c r="L561" s="21"/>
      <c r="M561" s="21"/>
      <c r="N561" s="22"/>
      <c r="O561" s="22"/>
      <c r="P561" s="22"/>
      <c r="Q561" s="22"/>
      <c r="R561" s="22"/>
      <c r="S561" s="22"/>
      <c r="T561" s="22"/>
      <c r="U561" s="22"/>
      <c r="V561" s="22"/>
      <c r="W561" s="22"/>
      <c r="X561" s="22"/>
      <c r="Y561" s="22"/>
      <c r="Z561" s="22"/>
    </row>
    <row r="562" spans="1:26" s="20" customFormat="1">
      <c r="A562" s="19"/>
      <c r="K562" s="21"/>
      <c r="L562" s="21"/>
      <c r="M562" s="21"/>
      <c r="N562" s="22"/>
      <c r="O562" s="22"/>
      <c r="P562" s="22"/>
      <c r="Q562" s="22"/>
      <c r="R562" s="22"/>
      <c r="S562" s="22"/>
      <c r="T562" s="22"/>
      <c r="U562" s="22"/>
      <c r="V562" s="22"/>
      <c r="W562" s="22"/>
      <c r="X562" s="22"/>
      <c r="Y562" s="22"/>
      <c r="Z562" s="22"/>
    </row>
    <row r="563" spans="1:26" s="20" customFormat="1">
      <c r="A563" s="19"/>
      <c r="K563" s="21"/>
      <c r="L563" s="21"/>
      <c r="M563" s="21"/>
      <c r="N563" s="22"/>
      <c r="O563" s="22"/>
      <c r="P563" s="22"/>
      <c r="Q563" s="22"/>
      <c r="R563" s="22"/>
      <c r="S563" s="22"/>
      <c r="T563" s="22"/>
      <c r="U563" s="22"/>
      <c r="V563" s="22"/>
      <c r="W563" s="22"/>
      <c r="X563" s="22"/>
      <c r="Y563" s="22"/>
      <c r="Z563" s="22"/>
    </row>
    <row r="564" spans="1:26" s="20" customFormat="1">
      <c r="A564" s="19"/>
      <c r="K564" s="21"/>
      <c r="L564" s="21"/>
      <c r="M564" s="21"/>
      <c r="N564" s="22"/>
      <c r="O564" s="22"/>
      <c r="P564" s="22"/>
      <c r="Q564" s="22"/>
      <c r="R564" s="22"/>
      <c r="S564" s="22"/>
      <c r="T564" s="22"/>
      <c r="U564" s="22"/>
      <c r="V564" s="22"/>
      <c r="W564" s="22"/>
      <c r="X564" s="22"/>
      <c r="Y564" s="22"/>
      <c r="Z564" s="22"/>
    </row>
    <row r="565" spans="1:26" s="20" customFormat="1">
      <c r="A565" s="19"/>
      <c r="K565" s="21"/>
      <c r="L565" s="21"/>
      <c r="M565" s="21"/>
      <c r="N565" s="22"/>
      <c r="O565" s="22"/>
      <c r="P565" s="22"/>
      <c r="Q565" s="22"/>
      <c r="R565" s="22"/>
      <c r="S565" s="22"/>
      <c r="T565" s="22"/>
      <c r="U565" s="22"/>
      <c r="V565" s="22"/>
      <c r="W565" s="22"/>
      <c r="X565" s="22"/>
      <c r="Y565" s="22"/>
      <c r="Z565" s="22"/>
    </row>
    <row r="566" spans="1:26" s="20" customFormat="1">
      <c r="A566" s="19"/>
      <c r="K566" s="21"/>
      <c r="L566" s="21"/>
      <c r="M566" s="21"/>
      <c r="N566" s="22"/>
      <c r="O566" s="22"/>
      <c r="P566" s="22"/>
      <c r="Q566" s="22"/>
      <c r="R566" s="22"/>
      <c r="S566" s="22"/>
      <c r="T566" s="22"/>
      <c r="U566" s="22"/>
      <c r="V566" s="22"/>
      <c r="W566" s="22"/>
      <c r="X566" s="22"/>
      <c r="Y566" s="22"/>
      <c r="Z566" s="22"/>
    </row>
    <row r="567" spans="1:26" s="20" customFormat="1">
      <c r="A567" s="19"/>
      <c r="K567" s="21"/>
      <c r="L567" s="21"/>
      <c r="M567" s="21"/>
      <c r="N567" s="22"/>
      <c r="O567" s="22"/>
      <c r="P567" s="22"/>
      <c r="Q567" s="22"/>
      <c r="R567" s="22"/>
      <c r="S567" s="22"/>
      <c r="T567" s="22"/>
      <c r="U567" s="22"/>
      <c r="V567" s="22"/>
      <c r="W567" s="22"/>
      <c r="X567" s="22"/>
      <c r="Y567" s="22"/>
      <c r="Z567" s="22"/>
    </row>
    <row r="568" spans="1:26" s="20" customFormat="1">
      <c r="A568" s="19"/>
      <c r="K568" s="21"/>
      <c r="L568" s="21"/>
      <c r="M568" s="21"/>
      <c r="N568" s="22"/>
      <c r="O568" s="22"/>
      <c r="P568" s="22"/>
      <c r="Q568" s="22"/>
      <c r="R568" s="22"/>
      <c r="S568" s="22"/>
      <c r="T568" s="22"/>
      <c r="U568" s="22"/>
      <c r="V568" s="22"/>
      <c r="W568" s="22"/>
      <c r="X568" s="22"/>
      <c r="Y568" s="22"/>
      <c r="Z568" s="22"/>
    </row>
    <row r="569" spans="1:26" s="20" customFormat="1">
      <c r="A569" s="19"/>
      <c r="K569" s="21"/>
      <c r="L569" s="21"/>
      <c r="M569" s="21"/>
      <c r="N569" s="22"/>
      <c r="O569" s="22"/>
      <c r="P569" s="22"/>
      <c r="Q569" s="22"/>
      <c r="R569" s="22"/>
      <c r="S569" s="22"/>
      <c r="T569" s="22"/>
      <c r="U569" s="22"/>
      <c r="V569" s="22"/>
      <c r="W569" s="22"/>
      <c r="X569" s="22"/>
      <c r="Y569" s="22"/>
      <c r="Z569" s="22"/>
    </row>
    <row r="570" spans="1:26" s="20" customFormat="1">
      <c r="A570" s="19"/>
      <c r="K570" s="21"/>
      <c r="L570" s="21"/>
      <c r="M570" s="21"/>
      <c r="N570" s="22"/>
      <c r="O570" s="22"/>
      <c r="P570" s="22"/>
      <c r="Q570" s="22"/>
      <c r="R570" s="22"/>
      <c r="S570" s="22"/>
      <c r="T570" s="22"/>
      <c r="U570" s="22"/>
      <c r="V570" s="22"/>
      <c r="W570" s="22"/>
      <c r="X570" s="22"/>
      <c r="Y570" s="22"/>
      <c r="Z570" s="22"/>
    </row>
    <row r="571" spans="1:26" s="20" customFormat="1">
      <c r="A571" s="19"/>
      <c r="K571" s="21"/>
      <c r="L571" s="21"/>
      <c r="M571" s="21"/>
      <c r="N571" s="22"/>
      <c r="O571" s="22"/>
      <c r="P571" s="22"/>
      <c r="Q571" s="22"/>
      <c r="R571" s="22"/>
      <c r="S571" s="22"/>
      <c r="T571" s="22"/>
      <c r="U571" s="22"/>
      <c r="V571" s="22"/>
      <c r="W571" s="22"/>
      <c r="X571" s="22"/>
      <c r="Y571" s="22"/>
      <c r="Z571" s="22"/>
    </row>
    <row r="572" spans="1:26" s="20" customFormat="1">
      <c r="A572" s="19"/>
      <c r="K572" s="21"/>
      <c r="L572" s="21"/>
      <c r="M572" s="21"/>
      <c r="N572" s="22"/>
      <c r="O572" s="22"/>
      <c r="P572" s="22"/>
      <c r="Q572" s="22"/>
      <c r="R572" s="22"/>
      <c r="S572" s="22"/>
      <c r="T572" s="22"/>
      <c r="U572" s="22"/>
      <c r="V572" s="22"/>
      <c r="W572" s="22"/>
      <c r="X572" s="22"/>
      <c r="Y572" s="22"/>
      <c r="Z572" s="22"/>
    </row>
    <row r="573" spans="1:26" s="20" customFormat="1">
      <c r="A573" s="19"/>
      <c r="K573" s="21"/>
      <c r="L573" s="21"/>
      <c r="M573" s="21"/>
      <c r="N573" s="22"/>
      <c r="O573" s="22"/>
      <c r="P573" s="22"/>
      <c r="Q573" s="22"/>
      <c r="R573" s="22"/>
      <c r="S573" s="22"/>
      <c r="T573" s="22"/>
      <c r="U573" s="22"/>
      <c r="V573" s="22"/>
      <c r="W573" s="22"/>
      <c r="X573" s="22"/>
      <c r="Y573" s="22"/>
      <c r="Z573" s="22"/>
    </row>
    <row r="574" spans="1:26" s="20" customFormat="1">
      <c r="A574" s="19"/>
      <c r="K574" s="21"/>
      <c r="L574" s="21"/>
      <c r="M574" s="21"/>
      <c r="N574" s="22"/>
      <c r="O574" s="22"/>
      <c r="P574" s="22"/>
      <c r="Q574" s="22"/>
      <c r="R574" s="22"/>
      <c r="S574" s="22"/>
      <c r="T574" s="22"/>
      <c r="U574" s="22"/>
      <c r="V574" s="22"/>
      <c r="W574" s="22"/>
      <c r="X574" s="22"/>
      <c r="Y574" s="22"/>
      <c r="Z574" s="22"/>
    </row>
    <row r="575" spans="1:26" s="20" customFormat="1">
      <c r="A575" s="19"/>
      <c r="K575" s="21"/>
      <c r="L575" s="21"/>
      <c r="M575" s="21"/>
      <c r="N575" s="22"/>
      <c r="O575" s="22"/>
      <c r="P575" s="22"/>
      <c r="Q575" s="22"/>
      <c r="R575" s="22"/>
      <c r="S575" s="22"/>
      <c r="T575" s="22"/>
      <c r="U575" s="22"/>
      <c r="V575" s="22"/>
      <c r="W575" s="22"/>
      <c r="X575" s="22"/>
      <c r="Y575" s="22"/>
      <c r="Z575" s="22"/>
    </row>
    <row r="576" spans="1:26" s="20" customFormat="1">
      <c r="A576" s="19"/>
      <c r="K576" s="21"/>
      <c r="L576" s="21"/>
      <c r="M576" s="21"/>
      <c r="N576" s="22"/>
      <c r="O576" s="22"/>
      <c r="P576" s="22"/>
      <c r="Q576" s="22"/>
      <c r="R576" s="22"/>
      <c r="S576" s="22"/>
      <c r="T576" s="22"/>
      <c r="U576" s="22"/>
      <c r="V576" s="22"/>
      <c r="W576" s="22"/>
      <c r="X576" s="22"/>
      <c r="Y576" s="22"/>
      <c r="Z576" s="22"/>
    </row>
    <row r="577" spans="1:26" s="20" customFormat="1">
      <c r="A577" s="19"/>
      <c r="K577" s="21"/>
      <c r="L577" s="21"/>
      <c r="M577" s="21"/>
      <c r="N577" s="22"/>
      <c r="O577" s="22"/>
      <c r="P577" s="22"/>
      <c r="Q577" s="22"/>
      <c r="R577" s="22"/>
      <c r="S577" s="22"/>
      <c r="T577" s="22"/>
      <c r="U577" s="22"/>
      <c r="V577" s="22"/>
      <c r="W577" s="22"/>
      <c r="X577" s="22"/>
      <c r="Y577" s="22"/>
      <c r="Z577" s="22"/>
    </row>
    <row r="578" spans="1:26" s="20" customFormat="1">
      <c r="A578" s="19"/>
      <c r="K578" s="21"/>
      <c r="L578" s="21"/>
      <c r="M578" s="21"/>
      <c r="N578" s="22"/>
      <c r="O578" s="22"/>
      <c r="P578" s="22"/>
      <c r="Q578" s="22"/>
      <c r="R578" s="22"/>
      <c r="S578" s="22"/>
      <c r="T578" s="22"/>
      <c r="U578" s="22"/>
      <c r="V578" s="22"/>
      <c r="W578" s="22"/>
      <c r="X578" s="22"/>
      <c r="Y578" s="22"/>
      <c r="Z578" s="22"/>
    </row>
    <row r="579" spans="1:26" s="20" customFormat="1">
      <c r="A579" s="19"/>
      <c r="K579" s="21"/>
      <c r="L579" s="21"/>
      <c r="M579" s="21"/>
      <c r="N579" s="22"/>
      <c r="O579" s="22"/>
      <c r="P579" s="22"/>
      <c r="Q579" s="22"/>
      <c r="R579" s="22"/>
      <c r="S579" s="22"/>
      <c r="T579" s="22"/>
      <c r="U579" s="22"/>
      <c r="V579" s="22"/>
      <c r="W579" s="22"/>
      <c r="X579" s="22"/>
      <c r="Y579" s="22"/>
      <c r="Z579" s="22"/>
    </row>
    <row r="580" spans="1:26" s="20" customFormat="1">
      <c r="A580" s="19"/>
      <c r="K580" s="21"/>
      <c r="L580" s="21"/>
      <c r="M580" s="21"/>
      <c r="N580" s="22"/>
      <c r="O580" s="22"/>
      <c r="P580" s="22"/>
      <c r="Q580" s="22"/>
      <c r="R580" s="22"/>
      <c r="S580" s="22"/>
      <c r="T580" s="22"/>
      <c r="U580" s="22"/>
      <c r="V580" s="22"/>
      <c r="W580" s="22"/>
      <c r="X580" s="22"/>
      <c r="Y580" s="22"/>
      <c r="Z580" s="22"/>
    </row>
    <row r="581" spans="1:26" s="20" customFormat="1">
      <c r="A581" s="19"/>
      <c r="K581" s="21"/>
      <c r="L581" s="21"/>
      <c r="M581" s="21"/>
      <c r="N581" s="22"/>
      <c r="O581" s="22"/>
      <c r="P581" s="22"/>
      <c r="Q581" s="22"/>
      <c r="R581" s="22"/>
      <c r="S581" s="22"/>
      <c r="T581" s="22"/>
      <c r="U581" s="22"/>
      <c r="V581" s="22"/>
      <c r="W581" s="22"/>
      <c r="X581" s="22"/>
      <c r="Y581" s="22"/>
      <c r="Z581" s="22"/>
    </row>
    <row r="582" spans="1:26" s="20" customFormat="1">
      <c r="A582" s="19"/>
      <c r="K582" s="21"/>
      <c r="L582" s="21"/>
      <c r="M582" s="21"/>
      <c r="N582" s="22"/>
      <c r="O582" s="22"/>
      <c r="P582" s="22"/>
      <c r="Q582" s="22"/>
      <c r="R582" s="22"/>
      <c r="S582" s="22"/>
      <c r="T582" s="22"/>
      <c r="U582" s="22"/>
      <c r="V582" s="22"/>
      <c r="W582" s="22"/>
      <c r="X582" s="22"/>
      <c r="Y582" s="22"/>
      <c r="Z582" s="22"/>
    </row>
    <row r="583" spans="1:26" s="20" customFormat="1">
      <c r="A583" s="19"/>
      <c r="K583" s="21"/>
      <c r="L583" s="21"/>
      <c r="M583" s="21"/>
      <c r="N583" s="22"/>
      <c r="O583" s="22"/>
      <c r="P583" s="22"/>
      <c r="Q583" s="22"/>
      <c r="R583" s="22"/>
      <c r="S583" s="22"/>
      <c r="T583" s="22"/>
      <c r="U583" s="22"/>
      <c r="V583" s="22"/>
      <c r="W583" s="22"/>
      <c r="X583" s="22"/>
      <c r="Y583" s="22"/>
      <c r="Z583" s="22"/>
    </row>
    <row r="584" spans="1:26" s="20" customFormat="1">
      <c r="A584" s="19"/>
      <c r="K584" s="21"/>
      <c r="L584" s="21"/>
      <c r="M584" s="21"/>
      <c r="N584" s="22"/>
      <c r="O584" s="22"/>
      <c r="P584" s="22"/>
      <c r="Q584" s="22"/>
      <c r="R584" s="22"/>
      <c r="S584" s="22"/>
      <c r="T584" s="22"/>
      <c r="U584" s="22"/>
      <c r="V584" s="22"/>
      <c r="W584" s="22"/>
      <c r="X584" s="22"/>
      <c r="Y584" s="22"/>
      <c r="Z584" s="22"/>
    </row>
    <row r="585" spans="1:26" s="20" customFormat="1">
      <c r="A585" s="19"/>
      <c r="K585" s="21"/>
      <c r="L585" s="21"/>
      <c r="M585" s="21"/>
      <c r="N585" s="22"/>
      <c r="O585" s="22"/>
      <c r="P585" s="22"/>
      <c r="Q585" s="22"/>
      <c r="R585" s="22"/>
      <c r="S585" s="22"/>
      <c r="T585" s="22"/>
      <c r="U585" s="22"/>
      <c r="V585" s="22"/>
      <c r="W585" s="22"/>
      <c r="X585" s="22"/>
      <c r="Y585" s="22"/>
      <c r="Z585" s="22"/>
    </row>
    <row r="586" spans="1:26" s="20" customFormat="1">
      <c r="A586" s="19"/>
      <c r="K586" s="21"/>
      <c r="L586" s="21"/>
      <c r="M586" s="21"/>
      <c r="N586" s="22"/>
      <c r="O586" s="22"/>
      <c r="P586" s="22"/>
      <c r="Q586" s="22"/>
      <c r="R586" s="22"/>
      <c r="S586" s="22"/>
      <c r="T586" s="22"/>
      <c r="U586" s="22"/>
      <c r="V586" s="22"/>
      <c r="W586" s="22"/>
      <c r="X586" s="22"/>
      <c r="Y586" s="22"/>
      <c r="Z586" s="22"/>
    </row>
    <row r="587" spans="1:26" s="20" customFormat="1">
      <c r="A587" s="19"/>
      <c r="K587" s="21"/>
      <c r="L587" s="21"/>
      <c r="M587" s="21"/>
      <c r="N587" s="22"/>
      <c r="O587" s="22"/>
      <c r="P587" s="22"/>
      <c r="Q587" s="22"/>
      <c r="R587" s="22"/>
      <c r="S587" s="22"/>
      <c r="T587" s="22"/>
      <c r="U587" s="22"/>
      <c r="V587" s="22"/>
      <c r="W587" s="22"/>
      <c r="X587" s="22"/>
      <c r="Y587" s="22"/>
      <c r="Z587" s="22"/>
    </row>
    <row r="588" spans="1:26" s="20" customFormat="1">
      <c r="A588" s="19"/>
      <c r="K588" s="21"/>
      <c r="L588" s="21"/>
      <c r="M588" s="21"/>
      <c r="N588" s="22"/>
      <c r="O588" s="22"/>
      <c r="P588" s="22"/>
      <c r="Q588" s="22"/>
      <c r="R588" s="22"/>
      <c r="S588" s="22"/>
      <c r="T588" s="22"/>
      <c r="U588" s="22"/>
      <c r="V588" s="22"/>
      <c r="W588" s="22"/>
      <c r="X588" s="22"/>
      <c r="Y588" s="22"/>
      <c r="Z588" s="22"/>
    </row>
    <row r="589" spans="1:26" s="20" customFormat="1">
      <c r="A589" s="19"/>
      <c r="K589" s="21"/>
      <c r="L589" s="21"/>
      <c r="M589" s="21"/>
      <c r="N589" s="22"/>
      <c r="O589" s="22"/>
      <c r="P589" s="22"/>
      <c r="Q589" s="22"/>
      <c r="R589" s="22"/>
      <c r="S589" s="22"/>
      <c r="T589" s="22"/>
      <c r="U589" s="22"/>
      <c r="V589" s="22"/>
      <c r="W589" s="22"/>
      <c r="X589" s="22"/>
      <c r="Y589" s="22"/>
      <c r="Z589" s="22"/>
    </row>
    <row r="590" spans="1:26" s="20" customFormat="1">
      <c r="A590" s="19"/>
      <c r="K590" s="21"/>
      <c r="L590" s="21"/>
      <c r="M590" s="21"/>
      <c r="N590" s="22"/>
      <c r="O590" s="22"/>
      <c r="P590" s="22"/>
      <c r="Q590" s="22"/>
      <c r="R590" s="22"/>
      <c r="S590" s="22"/>
      <c r="T590" s="22"/>
      <c r="U590" s="22"/>
      <c r="V590" s="22"/>
      <c r="W590" s="22"/>
      <c r="X590" s="22"/>
      <c r="Y590" s="22"/>
      <c r="Z590" s="22"/>
    </row>
    <row r="591" spans="1:26" s="20" customFormat="1">
      <c r="A591" s="19"/>
      <c r="K591" s="21"/>
      <c r="L591" s="21"/>
      <c r="M591" s="21"/>
      <c r="N591" s="22"/>
      <c r="O591" s="22"/>
      <c r="P591" s="22"/>
      <c r="Q591" s="22"/>
      <c r="R591" s="22"/>
      <c r="S591" s="22"/>
      <c r="T591" s="22"/>
      <c r="U591" s="22"/>
      <c r="V591" s="22"/>
      <c r="W591" s="22"/>
      <c r="X591" s="22"/>
      <c r="Y591" s="22"/>
      <c r="Z591" s="22"/>
    </row>
    <row r="592" spans="1:26" s="20" customFormat="1">
      <c r="A592" s="19"/>
      <c r="K592" s="21"/>
      <c r="L592" s="21"/>
      <c r="M592" s="21"/>
      <c r="N592" s="22"/>
      <c r="O592" s="22"/>
      <c r="P592" s="22"/>
      <c r="Q592" s="22"/>
      <c r="R592" s="22"/>
      <c r="S592" s="22"/>
      <c r="T592" s="22"/>
      <c r="U592" s="22"/>
      <c r="V592" s="22"/>
      <c r="W592" s="22"/>
      <c r="X592" s="22"/>
      <c r="Y592" s="22"/>
      <c r="Z592" s="22"/>
    </row>
    <row r="593" spans="1:26" s="20" customFormat="1">
      <c r="A593" s="19"/>
      <c r="K593" s="21"/>
      <c r="L593" s="21"/>
      <c r="M593" s="21"/>
      <c r="N593" s="22"/>
      <c r="O593" s="22"/>
      <c r="P593" s="22"/>
      <c r="Q593" s="22"/>
      <c r="R593" s="22"/>
      <c r="S593" s="22"/>
      <c r="T593" s="22"/>
      <c r="U593" s="22"/>
      <c r="V593" s="22"/>
      <c r="W593" s="22"/>
      <c r="X593" s="22"/>
      <c r="Y593" s="22"/>
      <c r="Z593" s="22"/>
    </row>
    <row r="594" spans="1:26" s="20" customFormat="1">
      <c r="A594" s="19"/>
      <c r="K594" s="21"/>
      <c r="L594" s="21"/>
      <c r="M594" s="21"/>
      <c r="N594" s="22"/>
      <c r="O594" s="22"/>
      <c r="P594" s="22"/>
      <c r="Q594" s="22"/>
      <c r="R594" s="22"/>
      <c r="S594" s="22"/>
      <c r="T594" s="22"/>
      <c r="U594" s="22"/>
      <c r="V594" s="22"/>
      <c r="W594" s="22"/>
      <c r="X594" s="22"/>
      <c r="Y594" s="22"/>
      <c r="Z594" s="22"/>
    </row>
    <row r="595" spans="1:26" s="20" customFormat="1">
      <c r="A595" s="19"/>
      <c r="K595" s="21"/>
      <c r="L595" s="21"/>
      <c r="M595" s="21"/>
      <c r="N595" s="22"/>
      <c r="O595" s="22"/>
      <c r="P595" s="22"/>
      <c r="Q595" s="22"/>
      <c r="R595" s="22"/>
      <c r="S595" s="22"/>
      <c r="T595" s="22"/>
      <c r="U595" s="22"/>
      <c r="V595" s="22"/>
      <c r="W595" s="22"/>
      <c r="X595" s="22"/>
      <c r="Y595" s="22"/>
      <c r="Z595" s="22"/>
    </row>
    <row r="596" spans="1:26" s="20" customFormat="1">
      <c r="A596" s="19"/>
      <c r="K596" s="21"/>
      <c r="L596" s="21"/>
      <c r="M596" s="21"/>
      <c r="N596" s="22"/>
      <c r="O596" s="22"/>
      <c r="P596" s="22"/>
      <c r="Q596" s="22"/>
      <c r="R596" s="22"/>
      <c r="S596" s="22"/>
      <c r="T596" s="22"/>
      <c r="U596" s="22"/>
      <c r="V596" s="22"/>
      <c r="W596" s="22"/>
      <c r="X596" s="22"/>
      <c r="Y596" s="22"/>
      <c r="Z596" s="22"/>
    </row>
    <row r="597" spans="1:26" s="20" customFormat="1">
      <c r="A597" s="19"/>
      <c r="K597" s="21"/>
      <c r="L597" s="21"/>
      <c r="M597" s="21"/>
      <c r="N597" s="22"/>
      <c r="O597" s="22"/>
      <c r="P597" s="22"/>
      <c r="Q597" s="22"/>
      <c r="R597" s="22"/>
      <c r="S597" s="22"/>
      <c r="T597" s="22"/>
      <c r="U597" s="22"/>
      <c r="V597" s="22"/>
      <c r="W597" s="22"/>
      <c r="X597" s="22"/>
      <c r="Y597" s="22"/>
      <c r="Z597" s="22"/>
    </row>
    <row r="598" spans="1:26" s="20" customFormat="1">
      <c r="A598" s="19"/>
      <c r="K598" s="21"/>
      <c r="L598" s="21"/>
      <c r="M598" s="21"/>
      <c r="N598" s="22"/>
      <c r="O598" s="22"/>
      <c r="P598" s="22"/>
      <c r="Q598" s="22"/>
      <c r="R598" s="22"/>
      <c r="S598" s="22"/>
      <c r="T598" s="22"/>
      <c r="U598" s="22"/>
      <c r="V598" s="22"/>
      <c r="W598" s="22"/>
      <c r="X598" s="22"/>
      <c r="Y598" s="22"/>
      <c r="Z598" s="22"/>
    </row>
    <row r="599" spans="1:26" s="20" customFormat="1">
      <c r="A599" s="19"/>
      <c r="K599" s="21"/>
      <c r="L599" s="21"/>
      <c r="M599" s="21"/>
      <c r="N599" s="22"/>
      <c r="O599" s="22"/>
      <c r="P599" s="22"/>
      <c r="Q599" s="22"/>
      <c r="R599" s="22"/>
      <c r="S599" s="22"/>
      <c r="T599" s="22"/>
      <c r="U599" s="22"/>
      <c r="V599" s="22"/>
      <c r="W599" s="22"/>
      <c r="X599" s="22"/>
      <c r="Y599" s="22"/>
      <c r="Z599" s="22"/>
    </row>
    <row r="600" spans="1:26" s="20" customFormat="1">
      <c r="A600" s="19"/>
      <c r="K600" s="21"/>
      <c r="L600" s="21"/>
      <c r="M600" s="21"/>
      <c r="N600" s="22"/>
      <c r="O600" s="22"/>
      <c r="P600" s="22"/>
      <c r="Q600" s="22"/>
      <c r="R600" s="22"/>
      <c r="S600" s="22"/>
      <c r="T600" s="22"/>
      <c r="U600" s="22"/>
      <c r="V600" s="22"/>
      <c r="W600" s="22"/>
      <c r="X600" s="22"/>
      <c r="Y600" s="22"/>
      <c r="Z600" s="22"/>
    </row>
    <row r="601" spans="1:26" s="20" customFormat="1">
      <c r="A601" s="19"/>
      <c r="K601" s="21"/>
      <c r="L601" s="21"/>
      <c r="M601" s="21"/>
      <c r="N601" s="22"/>
      <c r="O601" s="22"/>
      <c r="P601" s="22"/>
      <c r="Q601" s="22"/>
      <c r="R601" s="22"/>
      <c r="S601" s="22"/>
      <c r="T601" s="22"/>
      <c r="U601" s="22"/>
      <c r="V601" s="22"/>
      <c r="W601" s="22"/>
      <c r="X601" s="22"/>
      <c r="Y601" s="22"/>
      <c r="Z601" s="22"/>
    </row>
    <row r="602" spans="1:26" s="20" customFormat="1">
      <c r="A602" s="19"/>
      <c r="K602" s="21"/>
      <c r="L602" s="21"/>
      <c r="M602" s="21"/>
      <c r="N602" s="22"/>
      <c r="O602" s="22"/>
      <c r="P602" s="22"/>
      <c r="Q602" s="22"/>
      <c r="R602" s="22"/>
      <c r="S602" s="22"/>
      <c r="T602" s="22"/>
      <c r="U602" s="22"/>
      <c r="V602" s="22"/>
      <c r="W602" s="22"/>
      <c r="X602" s="22"/>
      <c r="Y602" s="22"/>
      <c r="Z602" s="22"/>
    </row>
    <row r="603" spans="1:26" s="20" customFormat="1">
      <c r="A603" s="19"/>
      <c r="K603" s="21"/>
      <c r="L603" s="21"/>
      <c r="M603" s="21"/>
      <c r="N603" s="22"/>
      <c r="O603" s="22"/>
      <c r="P603" s="22"/>
      <c r="Q603" s="22"/>
      <c r="R603" s="22"/>
      <c r="S603" s="22"/>
      <c r="T603" s="22"/>
      <c r="U603" s="22"/>
      <c r="V603" s="22"/>
      <c r="W603" s="22"/>
      <c r="X603" s="22"/>
      <c r="Y603" s="22"/>
      <c r="Z603" s="22"/>
    </row>
    <row r="604" spans="1:26" s="20" customFormat="1">
      <c r="A604" s="19"/>
      <c r="K604" s="21"/>
      <c r="L604" s="21"/>
      <c r="M604" s="21"/>
      <c r="N604" s="22"/>
      <c r="O604" s="22"/>
      <c r="P604" s="22"/>
      <c r="Q604" s="22"/>
      <c r="R604" s="22"/>
      <c r="S604" s="22"/>
      <c r="T604" s="22"/>
      <c r="U604" s="22"/>
      <c r="V604" s="22"/>
      <c r="W604" s="22"/>
      <c r="X604" s="22"/>
      <c r="Y604" s="22"/>
      <c r="Z604" s="22"/>
    </row>
    <row r="605" spans="1:26" s="20" customFormat="1">
      <c r="A605" s="19"/>
      <c r="K605" s="21"/>
      <c r="L605" s="21"/>
      <c r="M605" s="21"/>
      <c r="N605" s="22"/>
      <c r="O605" s="22"/>
      <c r="P605" s="22"/>
      <c r="Q605" s="22"/>
      <c r="R605" s="22"/>
      <c r="S605" s="22"/>
      <c r="T605" s="22"/>
      <c r="U605" s="22"/>
      <c r="V605" s="22"/>
      <c r="W605" s="22"/>
      <c r="X605" s="22"/>
      <c r="Y605" s="22"/>
      <c r="Z605" s="22"/>
    </row>
    <row r="606" spans="1:26" s="20" customFormat="1">
      <c r="A606" s="19"/>
      <c r="K606" s="21"/>
      <c r="L606" s="21"/>
      <c r="M606" s="21"/>
      <c r="N606" s="22"/>
      <c r="O606" s="22"/>
      <c r="P606" s="22"/>
      <c r="Q606" s="22"/>
      <c r="R606" s="22"/>
      <c r="S606" s="22"/>
      <c r="T606" s="22"/>
      <c r="U606" s="22"/>
      <c r="V606" s="22"/>
      <c r="W606" s="22"/>
      <c r="X606" s="22"/>
      <c r="Y606" s="22"/>
      <c r="Z606" s="22"/>
    </row>
    <row r="607" spans="1:26" s="20" customFormat="1">
      <c r="A607" s="19"/>
      <c r="K607" s="21"/>
      <c r="L607" s="21"/>
      <c r="M607" s="21"/>
      <c r="N607" s="22"/>
      <c r="O607" s="22"/>
      <c r="P607" s="22"/>
      <c r="Q607" s="22"/>
      <c r="R607" s="22"/>
      <c r="S607" s="22"/>
      <c r="T607" s="22"/>
      <c r="U607" s="22"/>
      <c r="V607" s="22"/>
      <c r="W607" s="22"/>
      <c r="X607" s="22"/>
      <c r="Y607" s="22"/>
      <c r="Z607" s="22"/>
    </row>
    <row r="608" spans="1:26" s="20" customFormat="1">
      <c r="A608" s="19"/>
      <c r="K608" s="21"/>
      <c r="L608" s="21"/>
      <c r="M608" s="21"/>
      <c r="N608" s="22"/>
      <c r="O608" s="22"/>
      <c r="P608" s="22"/>
      <c r="Q608" s="22"/>
      <c r="R608" s="22"/>
      <c r="S608" s="22"/>
      <c r="T608" s="22"/>
      <c r="U608" s="22"/>
      <c r="V608" s="22"/>
      <c r="W608" s="22"/>
      <c r="X608" s="22"/>
      <c r="Y608" s="22"/>
      <c r="Z608" s="22"/>
    </row>
    <row r="609" spans="1:26" s="20" customFormat="1">
      <c r="A609" s="19"/>
      <c r="K609" s="21"/>
      <c r="L609" s="21"/>
      <c r="M609" s="21"/>
      <c r="N609" s="22"/>
      <c r="O609" s="22"/>
      <c r="P609" s="22"/>
      <c r="Q609" s="22"/>
      <c r="R609" s="22"/>
      <c r="S609" s="22"/>
      <c r="T609" s="22"/>
      <c r="U609" s="22"/>
      <c r="V609" s="22"/>
      <c r="W609" s="22"/>
      <c r="X609" s="22"/>
      <c r="Y609" s="22"/>
      <c r="Z609" s="22"/>
    </row>
    <row r="610" spans="1:26" s="20" customFormat="1">
      <c r="A610" s="19"/>
      <c r="K610" s="21"/>
      <c r="L610" s="21"/>
      <c r="M610" s="21"/>
      <c r="N610" s="22"/>
      <c r="O610" s="22"/>
      <c r="P610" s="22"/>
      <c r="Q610" s="22"/>
      <c r="R610" s="22"/>
      <c r="S610" s="22"/>
      <c r="T610" s="22"/>
      <c r="U610" s="22"/>
      <c r="V610" s="22"/>
      <c r="W610" s="22"/>
      <c r="X610" s="22"/>
      <c r="Y610" s="22"/>
      <c r="Z610" s="22"/>
    </row>
    <row r="611" spans="1:26" s="20" customFormat="1">
      <c r="A611" s="19"/>
      <c r="K611" s="21"/>
      <c r="L611" s="21"/>
      <c r="M611" s="21"/>
      <c r="N611" s="22"/>
      <c r="O611" s="22"/>
      <c r="P611" s="22"/>
      <c r="Q611" s="22"/>
      <c r="R611" s="22"/>
      <c r="S611" s="22"/>
      <c r="T611" s="22"/>
      <c r="U611" s="22"/>
      <c r="V611" s="22"/>
      <c r="W611" s="22"/>
      <c r="X611" s="22"/>
      <c r="Y611" s="22"/>
      <c r="Z611" s="22"/>
    </row>
    <row r="612" spans="1:26" s="20" customFormat="1">
      <c r="A612" s="19"/>
      <c r="K612" s="21"/>
      <c r="L612" s="21"/>
      <c r="M612" s="21"/>
      <c r="N612" s="22"/>
      <c r="O612" s="22"/>
      <c r="P612" s="22"/>
      <c r="Q612" s="22"/>
      <c r="R612" s="22"/>
      <c r="S612" s="22"/>
      <c r="T612" s="22"/>
      <c r="U612" s="22"/>
      <c r="V612" s="22"/>
      <c r="W612" s="22"/>
      <c r="X612" s="22"/>
      <c r="Y612" s="22"/>
      <c r="Z612" s="22"/>
    </row>
    <row r="613" spans="1:26" s="20" customFormat="1">
      <c r="A613" s="19"/>
      <c r="K613" s="21"/>
      <c r="L613" s="21"/>
      <c r="M613" s="21"/>
      <c r="N613" s="22"/>
      <c r="O613" s="22"/>
      <c r="P613" s="22"/>
      <c r="Q613" s="22"/>
      <c r="R613" s="22"/>
      <c r="S613" s="22"/>
      <c r="T613" s="22"/>
      <c r="U613" s="22"/>
      <c r="V613" s="22"/>
      <c r="W613" s="22"/>
      <c r="X613" s="22"/>
      <c r="Y613" s="22"/>
      <c r="Z613" s="22"/>
    </row>
    <row r="614" spans="1:26" s="20" customFormat="1">
      <c r="A614" s="19"/>
      <c r="K614" s="21"/>
      <c r="L614" s="21"/>
      <c r="M614" s="21"/>
      <c r="N614" s="22"/>
      <c r="O614" s="22"/>
      <c r="P614" s="22"/>
      <c r="Q614" s="22"/>
      <c r="R614" s="22"/>
      <c r="S614" s="22"/>
      <c r="T614" s="22"/>
      <c r="U614" s="22"/>
      <c r="V614" s="22"/>
      <c r="W614" s="22"/>
      <c r="X614" s="22"/>
      <c r="Y614" s="22"/>
      <c r="Z614" s="22"/>
    </row>
    <row r="615" spans="1:26" s="20" customFormat="1">
      <c r="A615" s="19"/>
      <c r="K615" s="21"/>
      <c r="L615" s="21"/>
      <c r="M615" s="21"/>
      <c r="N615" s="22"/>
      <c r="O615" s="22"/>
      <c r="P615" s="22"/>
      <c r="Q615" s="22"/>
      <c r="R615" s="22"/>
      <c r="S615" s="22"/>
      <c r="T615" s="22"/>
      <c r="U615" s="22"/>
      <c r="V615" s="22"/>
      <c r="W615" s="22"/>
      <c r="X615" s="22"/>
      <c r="Y615" s="22"/>
      <c r="Z615" s="22"/>
    </row>
    <row r="616" spans="1:26" s="20" customFormat="1">
      <c r="A616" s="19"/>
      <c r="K616" s="21"/>
      <c r="L616" s="21"/>
      <c r="M616" s="21"/>
      <c r="N616" s="22"/>
      <c r="O616" s="22"/>
      <c r="P616" s="22"/>
      <c r="Q616" s="22"/>
      <c r="R616" s="22"/>
      <c r="S616" s="22"/>
      <c r="T616" s="22"/>
      <c r="U616" s="22"/>
      <c r="V616" s="22"/>
      <c r="W616" s="22"/>
      <c r="X616" s="22"/>
      <c r="Y616" s="22"/>
      <c r="Z616" s="22"/>
    </row>
    <row r="617" spans="1:26" s="20" customFormat="1">
      <c r="A617" s="19"/>
      <c r="K617" s="21"/>
      <c r="L617" s="21"/>
      <c r="M617" s="21"/>
      <c r="N617" s="22"/>
      <c r="O617" s="22"/>
      <c r="P617" s="22"/>
      <c r="Q617" s="22"/>
      <c r="R617" s="22"/>
      <c r="S617" s="22"/>
      <c r="T617" s="22"/>
      <c r="U617" s="22"/>
      <c r="V617" s="22"/>
      <c r="W617" s="22"/>
      <c r="X617" s="22"/>
      <c r="Y617" s="22"/>
      <c r="Z617" s="22"/>
    </row>
    <row r="618" spans="1:26" s="20" customFormat="1">
      <c r="A618" s="19"/>
      <c r="K618" s="21"/>
      <c r="L618" s="21"/>
      <c r="M618" s="21"/>
      <c r="N618" s="22"/>
      <c r="O618" s="22"/>
      <c r="P618" s="22"/>
      <c r="Q618" s="22"/>
      <c r="R618" s="22"/>
      <c r="S618" s="22"/>
      <c r="T618" s="22"/>
      <c r="U618" s="22"/>
      <c r="V618" s="22"/>
      <c r="W618" s="22"/>
      <c r="X618" s="22"/>
      <c r="Y618" s="22"/>
      <c r="Z618" s="22"/>
    </row>
    <row r="619" spans="1:26" s="20" customFormat="1">
      <c r="A619" s="19"/>
      <c r="K619" s="21"/>
      <c r="L619" s="21"/>
      <c r="M619" s="21"/>
      <c r="N619" s="22"/>
      <c r="O619" s="22"/>
      <c r="P619" s="22"/>
      <c r="Q619" s="22"/>
      <c r="R619" s="22"/>
      <c r="S619" s="22"/>
      <c r="T619" s="22"/>
      <c r="U619" s="22"/>
      <c r="V619" s="22"/>
      <c r="W619" s="22"/>
      <c r="X619" s="22"/>
      <c r="Y619" s="22"/>
      <c r="Z619" s="22"/>
    </row>
    <row r="620" spans="1:26" s="20" customFormat="1">
      <c r="A620" s="19"/>
      <c r="K620" s="21"/>
      <c r="L620" s="21"/>
      <c r="M620" s="21"/>
      <c r="N620" s="22"/>
      <c r="O620" s="22"/>
      <c r="P620" s="22"/>
      <c r="Q620" s="22"/>
      <c r="R620" s="22"/>
      <c r="S620" s="22"/>
      <c r="T620" s="22"/>
      <c r="U620" s="22"/>
      <c r="V620" s="22"/>
      <c r="W620" s="22"/>
      <c r="X620" s="22"/>
      <c r="Y620" s="22"/>
      <c r="Z620" s="22"/>
    </row>
    <row r="621" spans="1:26" s="20" customFormat="1">
      <c r="A621" s="19"/>
      <c r="K621" s="21"/>
      <c r="L621" s="21"/>
      <c r="M621" s="21"/>
      <c r="N621" s="22"/>
      <c r="O621" s="22"/>
      <c r="P621" s="22"/>
      <c r="Q621" s="22"/>
      <c r="R621" s="22"/>
      <c r="S621" s="22"/>
      <c r="T621" s="22"/>
      <c r="U621" s="22"/>
      <c r="V621" s="22"/>
      <c r="W621" s="22"/>
      <c r="X621" s="22"/>
      <c r="Y621" s="22"/>
      <c r="Z621" s="22"/>
    </row>
    <row r="622" spans="1:26" s="20" customFormat="1">
      <c r="A622" s="19"/>
      <c r="K622" s="21"/>
      <c r="L622" s="21"/>
      <c r="M622" s="21"/>
      <c r="N622" s="22"/>
      <c r="O622" s="22"/>
      <c r="P622" s="22"/>
      <c r="Q622" s="22"/>
      <c r="R622" s="22"/>
      <c r="S622" s="22"/>
      <c r="T622" s="22"/>
      <c r="U622" s="22"/>
      <c r="V622" s="22"/>
      <c r="W622" s="22"/>
      <c r="X622" s="22"/>
      <c r="Y622" s="22"/>
      <c r="Z622" s="22"/>
    </row>
    <row r="623" spans="1:26" s="20" customFormat="1">
      <c r="A623" s="19"/>
      <c r="K623" s="21"/>
      <c r="L623" s="21"/>
      <c r="M623" s="21"/>
      <c r="N623" s="22"/>
      <c r="O623" s="22"/>
      <c r="P623" s="22"/>
      <c r="Q623" s="22"/>
      <c r="R623" s="22"/>
      <c r="S623" s="22"/>
      <c r="T623" s="22"/>
      <c r="U623" s="22"/>
      <c r="V623" s="22"/>
      <c r="W623" s="22"/>
      <c r="X623" s="22"/>
      <c r="Y623" s="22"/>
      <c r="Z623" s="22"/>
    </row>
    <row r="624" spans="1:26" s="20" customFormat="1">
      <c r="A624" s="19"/>
      <c r="K624" s="21"/>
      <c r="L624" s="21"/>
      <c r="M624" s="21"/>
      <c r="N624" s="22"/>
      <c r="O624" s="22"/>
      <c r="P624" s="22"/>
      <c r="Q624" s="22"/>
      <c r="R624" s="22"/>
      <c r="S624" s="22"/>
      <c r="T624" s="22"/>
      <c r="U624" s="22"/>
      <c r="V624" s="22"/>
      <c r="W624" s="22"/>
      <c r="X624" s="22"/>
      <c r="Y624" s="22"/>
      <c r="Z624" s="22"/>
    </row>
    <row r="625" spans="1:26" s="20" customFormat="1">
      <c r="A625" s="19"/>
      <c r="K625" s="21"/>
      <c r="L625" s="21"/>
      <c r="M625" s="21"/>
      <c r="N625" s="22"/>
      <c r="O625" s="22"/>
      <c r="P625" s="22"/>
      <c r="Q625" s="22"/>
      <c r="R625" s="22"/>
      <c r="S625" s="22"/>
      <c r="T625" s="22"/>
      <c r="U625" s="22"/>
      <c r="V625" s="22"/>
      <c r="W625" s="22"/>
      <c r="X625" s="22"/>
      <c r="Y625" s="22"/>
      <c r="Z625" s="22"/>
    </row>
    <row r="626" spans="1:26" s="20" customFormat="1">
      <c r="A626" s="19"/>
      <c r="K626" s="21"/>
      <c r="L626" s="21"/>
      <c r="M626" s="21"/>
      <c r="N626" s="22"/>
      <c r="O626" s="22"/>
      <c r="P626" s="22"/>
      <c r="Q626" s="22"/>
      <c r="R626" s="22"/>
      <c r="S626" s="22"/>
      <c r="T626" s="22"/>
      <c r="U626" s="22"/>
      <c r="V626" s="22"/>
      <c r="W626" s="22"/>
      <c r="X626" s="22"/>
      <c r="Y626" s="22"/>
      <c r="Z626" s="22"/>
    </row>
    <row r="627" spans="1:26" s="20" customFormat="1">
      <c r="A627" s="19"/>
      <c r="K627" s="21"/>
      <c r="L627" s="21"/>
      <c r="M627" s="21"/>
      <c r="N627" s="22"/>
      <c r="O627" s="22"/>
      <c r="P627" s="22"/>
      <c r="Q627" s="22"/>
      <c r="R627" s="22"/>
      <c r="S627" s="22"/>
      <c r="T627" s="22"/>
      <c r="U627" s="22"/>
      <c r="V627" s="22"/>
      <c r="W627" s="22"/>
      <c r="X627" s="22"/>
      <c r="Y627" s="22"/>
      <c r="Z627" s="22"/>
    </row>
    <row r="628" spans="1:26" s="20" customFormat="1">
      <c r="A628" s="19"/>
      <c r="K628" s="21"/>
      <c r="L628" s="21"/>
      <c r="M628" s="21"/>
      <c r="N628" s="22"/>
      <c r="O628" s="22"/>
      <c r="P628" s="22"/>
      <c r="Q628" s="22"/>
      <c r="R628" s="22"/>
      <c r="S628" s="22"/>
      <c r="T628" s="22"/>
      <c r="U628" s="22"/>
      <c r="V628" s="22"/>
      <c r="W628" s="22"/>
      <c r="X628" s="22"/>
      <c r="Y628" s="22"/>
      <c r="Z628" s="22"/>
    </row>
    <row r="629" spans="1:26" s="20" customFormat="1">
      <c r="A629" s="19"/>
      <c r="K629" s="21"/>
      <c r="L629" s="21"/>
      <c r="M629" s="21"/>
      <c r="N629" s="22"/>
      <c r="O629" s="22"/>
      <c r="P629" s="22"/>
      <c r="Q629" s="22"/>
      <c r="R629" s="22"/>
      <c r="S629" s="22"/>
      <c r="T629" s="22"/>
      <c r="U629" s="22"/>
      <c r="V629" s="22"/>
      <c r="W629" s="22"/>
      <c r="X629" s="22"/>
      <c r="Y629" s="22"/>
      <c r="Z629" s="22"/>
    </row>
    <row r="630" spans="1:26" s="20" customFormat="1">
      <c r="A630" s="19"/>
      <c r="K630" s="21"/>
      <c r="L630" s="21"/>
      <c r="M630" s="21"/>
      <c r="N630" s="22"/>
      <c r="O630" s="22"/>
      <c r="P630" s="22"/>
      <c r="Q630" s="22"/>
      <c r="R630" s="22"/>
      <c r="S630" s="22"/>
      <c r="T630" s="22"/>
      <c r="U630" s="22"/>
      <c r="V630" s="22"/>
      <c r="W630" s="22"/>
      <c r="X630" s="22"/>
      <c r="Y630" s="22"/>
      <c r="Z630" s="22"/>
    </row>
    <row r="631" spans="1:26" s="20" customFormat="1">
      <c r="A631" s="19"/>
      <c r="K631" s="21"/>
      <c r="L631" s="21"/>
      <c r="M631" s="21"/>
      <c r="N631" s="22"/>
      <c r="O631" s="22"/>
      <c r="P631" s="22"/>
      <c r="Q631" s="22"/>
      <c r="R631" s="22"/>
      <c r="S631" s="22"/>
      <c r="T631" s="22"/>
      <c r="U631" s="22"/>
      <c r="V631" s="22"/>
      <c r="W631" s="22"/>
      <c r="X631" s="22"/>
      <c r="Y631" s="22"/>
      <c r="Z631" s="22"/>
    </row>
    <row r="632" spans="1:26" s="20" customFormat="1">
      <c r="A632" s="19"/>
      <c r="K632" s="21"/>
      <c r="L632" s="21"/>
      <c r="M632" s="21"/>
      <c r="N632" s="22"/>
      <c r="O632" s="22"/>
      <c r="P632" s="22"/>
      <c r="Q632" s="22"/>
      <c r="R632" s="22"/>
      <c r="S632" s="22"/>
      <c r="T632" s="22"/>
      <c r="U632" s="22"/>
      <c r="V632" s="22"/>
      <c r="W632" s="22"/>
      <c r="X632" s="22"/>
      <c r="Y632" s="22"/>
      <c r="Z632" s="22"/>
    </row>
    <row r="633" spans="1:26" s="20" customFormat="1">
      <c r="A633" s="19"/>
      <c r="K633" s="21"/>
      <c r="L633" s="21"/>
      <c r="M633" s="21"/>
      <c r="N633" s="22"/>
      <c r="O633" s="22"/>
      <c r="P633" s="22"/>
      <c r="Q633" s="22"/>
      <c r="R633" s="22"/>
      <c r="S633" s="22"/>
      <c r="T633" s="22"/>
      <c r="U633" s="22"/>
      <c r="V633" s="22"/>
      <c r="W633" s="22"/>
      <c r="X633" s="22"/>
      <c r="Y633" s="22"/>
      <c r="Z633" s="22"/>
    </row>
    <row r="634" spans="1:26" s="20" customFormat="1">
      <c r="A634" s="19"/>
      <c r="K634" s="21"/>
      <c r="L634" s="21"/>
      <c r="M634" s="21"/>
      <c r="N634" s="22"/>
      <c r="O634" s="22"/>
      <c r="P634" s="22"/>
      <c r="Q634" s="22"/>
      <c r="R634" s="22"/>
      <c r="S634" s="22"/>
      <c r="T634" s="22"/>
      <c r="U634" s="22"/>
      <c r="V634" s="22"/>
      <c r="W634" s="22"/>
      <c r="X634" s="22"/>
      <c r="Y634" s="22"/>
      <c r="Z634" s="22"/>
    </row>
    <row r="635" spans="1:26" s="20" customFormat="1">
      <c r="A635" s="19"/>
      <c r="K635" s="21"/>
      <c r="L635" s="21"/>
      <c r="M635" s="21"/>
      <c r="N635" s="22"/>
      <c r="O635" s="22"/>
      <c r="P635" s="22"/>
      <c r="Q635" s="22"/>
      <c r="R635" s="22"/>
      <c r="S635" s="22"/>
      <c r="T635" s="22"/>
      <c r="U635" s="22"/>
      <c r="V635" s="22"/>
      <c r="W635" s="22"/>
      <c r="X635" s="22"/>
      <c r="Y635" s="22"/>
      <c r="Z635" s="22"/>
    </row>
    <row r="636" spans="1:26" s="20" customFormat="1">
      <c r="A636" s="19"/>
      <c r="K636" s="21"/>
      <c r="L636" s="21"/>
      <c r="M636" s="21"/>
      <c r="N636" s="22"/>
      <c r="O636" s="22"/>
      <c r="P636" s="22"/>
      <c r="Q636" s="22"/>
      <c r="R636" s="22"/>
      <c r="S636" s="22"/>
      <c r="T636" s="22"/>
      <c r="U636" s="22"/>
      <c r="V636" s="22"/>
      <c r="W636" s="22"/>
      <c r="X636" s="22"/>
      <c r="Y636" s="22"/>
      <c r="Z636" s="22"/>
    </row>
    <row r="637" spans="1:26" s="20" customFormat="1">
      <c r="A637" s="19"/>
      <c r="K637" s="21"/>
      <c r="L637" s="21"/>
      <c r="M637" s="21"/>
      <c r="N637" s="22"/>
      <c r="O637" s="22"/>
      <c r="P637" s="22"/>
      <c r="Q637" s="22"/>
      <c r="R637" s="22"/>
      <c r="S637" s="22"/>
      <c r="T637" s="22"/>
      <c r="U637" s="22"/>
      <c r="V637" s="22"/>
      <c r="W637" s="22"/>
      <c r="X637" s="22"/>
      <c r="Y637" s="22"/>
      <c r="Z637" s="22"/>
    </row>
    <row r="638" spans="1:26" s="20" customFormat="1">
      <c r="A638" s="19"/>
      <c r="K638" s="21"/>
      <c r="L638" s="21"/>
      <c r="M638" s="21"/>
      <c r="N638" s="22"/>
      <c r="O638" s="22"/>
      <c r="P638" s="22"/>
      <c r="Q638" s="22"/>
      <c r="R638" s="22"/>
      <c r="S638" s="22"/>
      <c r="T638" s="22"/>
      <c r="U638" s="22"/>
      <c r="V638" s="22"/>
      <c r="W638" s="22"/>
      <c r="X638" s="22"/>
      <c r="Y638" s="22"/>
      <c r="Z638" s="22"/>
    </row>
    <row r="639" spans="1:26" s="20" customFormat="1">
      <c r="A639" s="19"/>
      <c r="K639" s="21"/>
      <c r="L639" s="21"/>
      <c r="M639" s="21"/>
      <c r="N639" s="22"/>
      <c r="O639" s="22"/>
      <c r="P639" s="22"/>
      <c r="Q639" s="22"/>
      <c r="R639" s="22"/>
      <c r="S639" s="22"/>
      <c r="T639" s="22"/>
      <c r="U639" s="22"/>
      <c r="V639" s="22"/>
      <c r="W639" s="22"/>
      <c r="X639" s="22"/>
      <c r="Y639" s="22"/>
      <c r="Z639" s="22"/>
    </row>
    <row r="640" spans="1:26" s="20" customFormat="1">
      <c r="A640" s="19"/>
      <c r="K640" s="21"/>
      <c r="L640" s="21"/>
      <c r="M640" s="21"/>
      <c r="N640" s="22"/>
      <c r="O640" s="22"/>
      <c r="P640" s="22"/>
      <c r="Q640" s="22"/>
      <c r="R640" s="22"/>
      <c r="S640" s="22"/>
      <c r="T640" s="22"/>
      <c r="U640" s="22"/>
      <c r="V640" s="22"/>
      <c r="W640" s="22"/>
      <c r="X640" s="22"/>
      <c r="Y640" s="22"/>
      <c r="Z640" s="22"/>
    </row>
    <row r="641" spans="1:26" s="20" customFormat="1">
      <c r="A641" s="19"/>
      <c r="K641" s="21"/>
      <c r="L641" s="21"/>
      <c r="M641" s="21"/>
      <c r="N641" s="22"/>
      <c r="O641" s="22"/>
      <c r="P641" s="22"/>
      <c r="Q641" s="22"/>
      <c r="R641" s="22"/>
      <c r="S641" s="22"/>
      <c r="T641" s="22"/>
      <c r="U641" s="22"/>
      <c r="V641" s="22"/>
      <c r="W641" s="22"/>
      <c r="X641" s="22"/>
      <c r="Y641" s="22"/>
      <c r="Z641" s="22"/>
    </row>
    <row r="642" spans="1:26" s="20" customFormat="1">
      <c r="A642" s="19"/>
      <c r="K642" s="21"/>
      <c r="L642" s="21"/>
      <c r="M642" s="21"/>
      <c r="N642" s="22"/>
      <c r="O642" s="22"/>
      <c r="P642" s="22"/>
      <c r="Q642" s="22"/>
      <c r="R642" s="22"/>
      <c r="S642" s="22"/>
      <c r="T642" s="22"/>
      <c r="U642" s="22"/>
      <c r="V642" s="22"/>
      <c r="W642" s="22"/>
      <c r="X642" s="22"/>
      <c r="Y642" s="22"/>
      <c r="Z642" s="22"/>
    </row>
    <row r="643" spans="1:26" s="20" customFormat="1">
      <c r="A643" s="19"/>
      <c r="K643" s="21"/>
      <c r="L643" s="21"/>
      <c r="M643" s="21"/>
      <c r="N643" s="22"/>
      <c r="O643" s="22"/>
      <c r="P643" s="22"/>
      <c r="Q643" s="22"/>
      <c r="R643" s="22"/>
      <c r="S643" s="22"/>
      <c r="T643" s="22"/>
      <c r="U643" s="22"/>
      <c r="V643" s="22"/>
      <c r="W643" s="22"/>
      <c r="X643" s="22"/>
      <c r="Y643" s="22"/>
      <c r="Z643" s="22"/>
    </row>
    <row r="644" spans="1:26" s="20" customFormat="1">
      <c r="A644" s="19"/>
      <c r="K644" s="21"/>
      <c r="L644" s="21"/>
      <c r="M644" s="21"/>
      <c r="N644" s="22"/>
      <c r="O644" s="22"/>
      <c r="P644" s="22"/>
      <c r="Q644" s="22"/>
      <c r="R644" s="22"/>
      <c r="S644" s="22"/>
      <c r="T644" s="22"/>
      <c r="U644" s="22"/>
      <c r="V644" s="22"/>
      <c r="W644" s="22"/>
      <c r="X644" s="22"/>
      <c r="Y644" s="22"/>
      <c r="Z644" s="22"/>
    </row>
    <row r="645" spans="1:26" s="20" customFormat="1">
      <c r="A645" s="19"/>
      <c r="K645" s="21"/>
      <c r="L645" s="21"/>
      <c r="M645" s="21"/>
      <c r="N645" s="22"/>
      <c r="O645" s="22"/>
      <c r="P645" s="22"/>
      <c r="Q645" s="22"/>
      <c r="R645" s="22"/>
      <c r="S645" s="22"/>
      <c r="T645" s="22"/>
      <c r="U645" s="22"/>
      <c r="V645" s="22"/>
      <c r="W645" s="22"/>
      <c r="X645" s="22"/>
      <c r="Y645" s="22"/>
      <c r="Z645" s="22"/>
    </row>
    <row r="646" spans="1:26" s="20" customFormat="1">
      <c r="A646" s="19"/>
      <c r="K646" s="21"/>
      <c r="L646" s="21"/>
      <c r="M646" s="21"/>
      <c r="N646" s="22"/>
      <c r="O646" s="22"/>
      <c r="P646" s="22"/>
      <c r="Q646" s="22"/>
      <c r="R646" s="22"/>
      <c r="S646" s="22"/>
      <c r="T646" s="22"/>
      <c r="U646" s="22"/>
      <c r="V646" s="22"/>
      <c r="W646" s="22"/>
      <c r="X646" s="22"/>
      <c r="Y646" s="22"/>
      <c r="Z646" s="22"/>
    </row>
    <row r="647" spans="1:26" s="20" customFormat="1">
      <c r="A647" s="19"/>
      <c r="K647" s="21"/>
      <c r="L647" s="21"/>
      <c r="M647" s="21"/>
      <c r="N647" s="22"/>
      <c r="O647" s="22"/>
      <c r="P647" s="22"/>
      <c r="Q647" s="22"/>
      <c r="R647" s="22"/>
      <c r="S647" s="22"/>
      <c r="T647" s="22"/>
      <c r="U647" s="22"/>
      <c r="V647" s="22"/>
      <c r="W647" s="22"/>
      <c r="X647" s="22"/>
      <c r="Y647" s="22"/>
      <c r="Z647" s="22"/>
    </row>
    <row r="648" spans="1:26" s="20" customFormat="1">
      <c r="A648" s="19"/>
      <c r="K648" s="21"/>
      <c r="L648" s="21"/>
      <c r="M648" s="21"/>
      <c r="N648" s="22"/>
      <c r="O648" s="22"/>
      <c r="P648" s="22"/>
      <c r="Q648" s="22"/>
      <c r="R648" s="22"/>
      <c r="S648" s="22"/>
      <c r="T648" s="22"/>
      <c r="U648" s="22"/>
      <c r="V648" s="22"/>
      <c r="W648" s="22"/>
      <c r="X648" s="22"/>
      <c r="Y648" s="22"/>
      <c r="Z648" s="22"/>
    </row>
    <row r="649" spans="1:26" s="20" customFormat="1">
      <c r="A649" s="19"/>
      <c r="K649" s="21"/>
      <c r="L649" s="21"/>
      <c r="M649" s="21"/>
      <c r="N649" s="22"/>
      <c r="O649" s="22"/>
      <c r="P649" s="22"/>
      <c r="Q649" s="22"/>
      <c r="R649" s="22"/>
      <c r="S649" s="22"/>
      <c r="T649" s="22"/>
      <c r="U649" s="22"/>
      <c r="V649" s="22"/>
      <c r="W649" s="22"/>
      <c r="X649" s="22"/>
      <c r="Y649" s="22"/>
      <c r="Z649" s="22"/>
    </row>
    <row r="650" spans="1:26" s="20" customFormat="1">
      <c r="A650" s="19"/>
      <c r="K650" s="21"/>
      <c r="L650" s="21"/>
      <c r="M650" s="21"/>
      <c r="N650" s="22"/>
      <c r="O650" s="22"/>
      <c r="P650" s="22"/>
      <c r="Q650" s="22"/>
      <c r="R650" s="22"/>
      <c r="S650" s="22"/>
      <c r="T650" s="22"/>
      <c r="U650" s="22"/>
      <c r="V650" s="22"/>
      <c r="W650" s="22"/>
      <c r="X650" s="22"/>
      <c r="Y650" s="22"/>
      <c r="Z650" s="22"/>
    </row>
    <row r="651" spans="1:26" s="20" customFormat="1">
      <c r="A651" s="19"/>
      <c r="K651" s="21"/>
      <c r="L651" s="21"/>
      <c r="M651" s="21"/>
      <c r="N651" s="22"/>
      <c r="O651" s="22"/>
      <c r="P651" s="22"/>
      <c r="Q651" s="22"/>
      <c r="R651" s="22"/>
      <c r="S651" s="22"/>
      <c r="T651" s="22"/>
      <c r="U651" s="22"/>
      <c r="V651" s="22"/>
      <c r="W651" s="22"/>
      <c r="X651" s="22"/>
      <c r="Y651" s="22"/>
      <c r="Z651" s="22"/>
    </row>
    <row r="652" spans="1:26" s="20" customFormat="1">
      <c r="A652" s="19"/>
      <c r="K652" s="21"/>
      <c r="L652" s="21"/>
      <c r="M652" s="21"/>
      <c r="N652" s="22"/>
      <c r="O652" s="22"/>
      <c r="P652" s="22"/>
      <c r="Q652" s="22"/>
      <c r="R652" s="22"/>
      <c r="S652" s="22"/>
      <c r="T652" s="22"/>
      <c r="U652" s="22"/>
      <c r="V652" s="22"/>
      <c r="W652" s="22"/>
      <c r="X652" s="22"/>
      <c r="Y652" s="22"/>
      <c r="Z652" s="22"/>
    </row>
    <row r="653" spans="1:26" s="20" customFormat="1">
      <c r="A653" s="19"/>
      <c r="K653" s="21"/>
      <c r="L653" s="21"/>
      <c r="M653" s="21"/>
      <c r="N653" s="22"/>
      <c r="O653" s="22"/>
      <c r="P653" s="22"/>
      <c r="Q653" s="22"/>
      <c r="R653" s="22"/>
      <c r="S653" s="22"/>
      <c r="T653" s="22"/>
      <c r="U653" s="22"/>
      <c r="V653" s="22"/>
      <c r="W653" s="22"/>
      <c r="X653" s="22"/>
      <c r="Y653" s="22"/>
      <c r="Z653" s="22"/>
    </row>
    <row r="654" spans="1:26" s="20" customFormat="1">
      <c r="A654" s="19"/>
      <c r="K654" s="21"/>
      <c r="L654" s="21"/>
      <c r="M654" s="21"/>
      <c r="N654" s="22"/>
      <c r="O654" s="22"/>
      <c r="P654" s="22"/>
      <c r="Q654" s="22"/>
      <c r="R654" s="22"/>
      <c r="S654" s="22"/>
      <c r="T654" s="22"/>
      <c r="U654" s="22"/>
      <c r="V654" s="22"/>
      <c r="W654" s="22"/>
      <c r="X654" s="22"/>
      <c r="Y654" s="22"/>
      <c r="Z654" s="22"/>
    </row>
    <row r="655" spans="1:26" s="20" customFormat="1">
      <c r="A655" s="19"/>
      <c r="K655" s="21"/>
      <c r="L655" s="21"/>
      <c r="M655" s="21"/>
      <c r="N655" s="22"/>
      <c r="O655" s="22"/>
      <c r="P655" s="22"/>
      <c r="Q655" s="22"/>
      <c r="R655" s="22"/>
      <c r="S655" s="22"/>
      <c r="T655" s="22"/>
      <c r="U655" s="22"/>
      <c r="V655" s="22"/>
      <c r="W655" s="22"/>
      <c r="X655" s="22"/>
      <c r="Y655" s="22"/>
      <c r="Z655" s="22"/>
    </row>
    <row r="656" spans="1:26" s="20" customFormat="1">
      <c r="A656" s="19"/>
      <c r="K656" s="21"/>
      <c r="L656" s="21"/>
      <c r="M656" s="21"/>
      <c r="N656" s="22"/>
      <c r="O656" s="22"/>
      <c r="P656" s="22"/>
      <c r="Q656" s="22"/>
      <c r="R656" s="22"/>
      <c r="S656" s="22"/>
      <c r="T656" s="22"/>
      <c r="U656" s="22"/>
      <c r="V656" s="22"/>
      <c r="W656" s="22"/>
      <c r="X656" s="22"/>
      <c r="Y656" s="22"/>
      <c r="Z656" s="22"/>
    </row>
    <row r="657" spans="1:26" s="20" customFormat="1">
      <c r="A657" s="19"/>
      <c r="K657" s="21"/>
      <c r="L657" s="21"/>
      <c r="M657" s="21"/>
      <c r="N657" s="22"/>
      <c r="O657" s="22"/>
      <c r="P657" s="22"/>
      <c r="Q657" s="22"/>
      <c r="R657" s="22"/>
      <c r="S657" s="22"/>
      <c r="T657" s="22"/>
      <c r="U657" s="22"/>
      <c r="V657" s="22"/>
      <c r="W657" s="22"/>
      <c r="X657" s="22"/>
      <c r="Y657" s="22"/>
      <c r="Z657" s="22"/>
    </row>
    <row r="658" spans="1:26" s="20" customFormat="1">
      <c r="A658" s="19"/>
      <c r="K658" s="21"/>
      <c r="L658" s="21"/>
      <c r="M658" s="21"/>
      <c r="N658" s="22"/>
      <c r="O658" s="22"/>
      <c r="P658" s="22"/>
      <c r="Q658" s="22"/>
      <c r="R658" s="22"/>
      <c r="S658" s="22"/>
      <c r="T658" s="22"/>
      <c r="U658" s="22"/>
      <c r="V658" s="22"/>
      <c r="W658" s="22"/>
      <c r="X658" s="22"/>
      <c r="Y658" s="22"/>
      <c r="Z658" s="22"/>
    </row>
    <row r="659" spans="1:26" s="20" customFormat="1">
      <c r="A659" s="19"/>
      <c r="K659" s="21"/>
      <c r="L659" s="21"/>
      <c r="M659" s="21"/>
      <c r="N659" s="22"/>
      <c r="O659" s="22"/>
      <c r="P659" s="22"/>
      <c r="Q659" s="22"/>
      <c r="R659" s="22"/>
      <c r="S659" s="22"/>
      <c r="T659" s="22"/>
      <c r="U659" s="22"/>
      <c r="V659" s="22"/>
      <c r="W659" s="22"/>
      <c r="X659" s="22"/>
      <c r="Y659" s="22"/>
      <c r="Z659" s="22"/>
    </row>
    <row r="660" spans="1:26" s="20" customFormat="1">
      <c r="A660" s="19"/>
      <c r="K660" s="21"/>
      <c r="L660" s="21"/>
      <c r="M660" s="21"/>
      <c r="N660" s="22"/>
      <c r="O660" s="22"/>
      <c r="P660" s="22"/>
      <c r="Q660" s="22"/>
      <c r="R660" s="22"/>
      <c r="S660" s="22"/>
      <c r="T660" s="22"/>
      <c r="U660" s="22"/>
      <c r="V660" s="22"/>
      <c r="W660" s="22"/>
      <c r="X660" s="22"/>
      <c r="Y660" s="22"/>
      <c r="Z660" s="22"/>
    </row>
    <row r="661" spans="1:26" s="20" customFormat="1">
      <c r="A661" s="19"/>
      <c r="K661" s="21"/>
      <c r="L661" s="21"/>
      <c r="M661" s="21"/>
      <c r="N661" s="22"/>
      <c r="O661" s="22"/>
      <c r="P661" s="22"/>
      <c r="Q661" s="22"/>
      <c r="R661" s="22"/>
      <c r="S661" s="22"/>
      <c r="T661" s="22"/>
      <c r="U661" s="22"/>
      <c r="V661" s="22"/>
      <c r="W661" s="22"/>
      <c r="X661" s="22"/>
      <c r="Y661" s="22"/>
      <c r="Z661" s="22"/>
    </row>
    <row r="662" spans="1:26" s="20" customFormat="1">
      <c r="A662" s="19"/>
      <c r="K662" s="21"/>
      <c r="L662" s="21"/>
      <c r="M662" s="21"/>
      <c r="N662" s="22"/>
      <c r="O662" s="22"/>
      <c r="P662" s="22"/>
      <c r="Q662" s="22"/>
      <c r="R662" s="22"/>
      <c r="S662" s="22"/>
      <c r="T662" s="22"/>
      <c r="U662" s="22"/>
      <c r="V662" s="22"/>
      <c r="W662" s="22"/>
      <c r="X662" s="22"/>
      <c r="Y662" s="22"/>
      <c r="Z662" s="22"/>
    </row>
    <row r="663" spans="1:26" s="20" customFormat="1">
      <c r="A663" s="19"/>
      <c r="K663" s="21"/>
      <c r="L663" s="21"/>
      <c r="M663" s="21"/>
      <c r="N663" s="22"/>
      <c r="O663" s="22"/>
      <c r="P663" s="22"/>
      <c r="Q663" s="22"/>
      <c r="R663" s="22"/>
      <c r="S663" s="22"/>
      <c r="T663" s="22"/>
      <c r="U663" s="22"/>
      <c r="V663" s="22"/>
      <c r="W663" s="22"/>
      <c r="X663" s="22"/>
      <c r="Y663" s="22"/>
      <c r="Z663" s="22"/>
    </row>
    <row r="664" spans="1:26" s="20" customFormat="1">
      <c r="A664" s="19"/>
      <c r="K664" s="21"/>
      <c r="L664" s="21"/>
      <c r="M664" s="21"/>
      <c r="N664" s="22"/>
      <c r="O664" s="22"/>
      <c r="P664" s="22"/>
      <c r="Q664" s="22"/>
      <c r="R664" s="22"/>
      <c r="S664" s="22"/>
      <c r="T664" s="22"/>
      <c r="U664" s="22"/>
      <c r="V664" s="22"/>
      <c r="W664" s="22"/>
      <c r="X664" s="22"/>
      <c r="Y664" s="22"/>
      <c r="Z664" s="22"/>
    </row>
    <row r="665" spans="1:26" s="20" customFormat="1">
      <c r="A665" s="19"/>
      <c r="K665" s="21"/>
      <c r="L665" s="21"/>
      <c r="M665" s="21"/>
      <c r="N665" s="22"/>
      <c r="O665" s="22"/>
      <c r="P665" s="22"/>
      <c r="Q665" s="22"/>
      <c r="R665" s="22"/>
      <c r="S665" s="22"/>
      <c r="T665" s="22"/>
      <c r="U665" s="22"/>
      <c r="V665" s="22"/>
      <c r="W665" s="22"/>
      <c r="X665" s="22"/>
      <c r="Y665" s="22"/>
      <c r="Z665" s="22"/>
    </row>
    <row r="666" spans="1:26" s="20" customFormat="1">
      <c r="A666" s="19"/>
      <c r="K666" s="21"/>
      <c r="L666" s="21"/>
      <c r="M666" s="21"/>
      <c r="N666" s="22"/>
      <c r="O666" s="22"/>
      <c r="P666" s="22"/>
      <c r="Q666" s="22"/>
      <c r="R666" s="22"/>
      <c r="S666" s="22"/>
      <c r="T666" s="22"/>
      <c r="U666" s="22"/>
      <c r="V666" s="22"/>
      <c r="W666" s="22"/>
      <c r="X666" s="22"/>
      <c r="Y666" s="22"/>
      <c r="Z666" s="22"/>
    </row>
    <row r="667" spans="1:26" s="20" customFormat="1">
      <c r="A667" s="19"/>
      <c r="K667" s="21"/>
      <c r="L667" s="21"/>
      <c r="M667" s="21"/>
      <c r="N667" s="22"/>
      <c r="O667" s="22"/>
      <c r="P667" s="22"/>
      <c r="Q667" s="22"/>
      <c r="R667" s="22"/>
      <c r="S667" s="22"/>
      <c r="T667" s="22"/>
      <c r="U667" s="22"/>
      <c r="V667" s="22"/>
      <c r="W667" s="22"/>
      <c r="X667" s="22"/>
      <c r="Y667" s="22"/>
      <c r="Z667" s="22"/>
    </row>
    <row r="668" spans="1:26" s="20" customFormat="1">
      <c r="A668" s="19"/>
      <c r="K668" s="21"/>
      <c r="L668" s="21"/>
      <c r="M668" s="21"/>
      <c r="N668" s="22"/>
      <c r="O668" s="22"/>
      <c r="P668" s="22"/>
      <c r="Q668" s="22"/>
      <c r="R668" s="22"/>
      <c r="S668" s="22"/>
      <c r="T668" s="22"/>
      <c r="U668" s="22"/>
      <c r="V668" s="22"/>
      <c r="W668" s="22"/>
      <c r="X668" s="22"/>
      <c r="Y668" s="22"/>
      <c r="Z668" s="22"/>
    </row>
    <row r="669" spans="1:26" s="20" customFormat="1">
      <c r="A669" s="19"/>
      <c r="K669" s="21"/>
      <c r="L669" s="21"/>
      <c r="M669" s="21"/>
      <c r="N669" s="22"/>
      <c r="O669" s="22"/>
      <c r="P669" s="22"/>
      <c r="Q669" s="22"/>
      <c r="R669" s="22"/>
      <c r="S669" s="22"/>
      <c r="T669" s="22"/>
      <c r="U669" s="22"/>
      <c r="V669" s="22"/>
      <c r="W669" s="22"/>
      <c r="X669" s="22"/>
      <c r="Y669" s="22"/>
      <c r="Z669" s="22"/>
    </row>
    <row r="670" spans="1:26" s="20" customFormat="1">
      <c r="A670" s="19"/>
      <c r="K670" s="21"/>
      <c r="L670" s="21"/>
      <c r="M670" s="21"/>
      <c r="N670" s="22"/>
      <c r="O670" s="22"/>
      <c r="P670" s="22"/>
      <c r="Q670" s="22"/>
      <c r="R670" s="22"/>
      <c r="S670" s="22"/>
      <c r="T670" s="22"/>
      <c r="U670" s="22"/>
      <c r="V670" s="22"/>
      <c r="W670" s="22"/>
      <c r="X670" s="22"/>
      <c r="Y670" s="22"/>
      <c r="Z670" s="22"/>
    </row>
    <row r="671" spans="1:26" s="20" customFormat="1">
      <c r="A671" s="19"/>
      <c r="K671" s="21"/>
      <c r="L671" s="21"/>
      <c r="M671" s="21"/>
      <c r="N671" s="22"/>
      <c r="O671" s="22"/>
      <c r="P671" s="22"/>
      <c r="Q671" s="22"/>
      <c r="R671" s="22"/>
      <c r="S671" s="22"/>
      <c r="T671" s="22"/>
      <c r="U671" s="22"/>
      <c r="V671" s="22"/>
      <c r="W671" s="22"/>
      <c r="X671" s="22"/>
      <c r="Y671" s="22"/>
      <c r="Z671" s="22"/>
    </row>
    <row r="672" spans="1:26" s="20" customFormat="1">
      <c r="A672" s="19"/>
      <c r="K672" s="21"/>
      <c r="L672" s="21"/>
      <c r="M672" s="21"/>
      <c r="N672" s="22"/>
      <c r="O672" s="22"/>
      <c r="P672" s="22"/>
      <c r="Q672" s="22"/>
      <c r="R672" s="22"/>
      <c r="S672" s="22"/>
      <c r="T672" s="22"/>
      <c r="U672" s="22"/>
      <c r="V672" s="22"/>
      <c r="W672" s="22"/>
      <c r="X672" s="22"/>
      <c r="Y672" s="22"/>
      <c r="Z672" s="22"/>
    </row>
    <row r="673" spans="1:26" s="20" customFormat="1">
      <c r="A673" s="19"/>
      <c r="K673" s="21"/>
      <c r="L673" s="21"/>
      <c r="M673" s="21"/>
      <c r="N673" s="22"/>
      <c r="O673" s="22"/>
      <c r="P673" s="22"/>
      <c r="Q673" s="22"/>
      <c r="R673" s="22"/>
      <c r="S673" s="22"/>
      <c r="T673" s="22"/>
      <c r="U673" s="22"/>
      <c r="V673" s="22"/>
      <c r="W673" s="22"/>
      <c r="X673" s="22"/>
      <c r="Y673" s="22"/>
      <c r="Z673" s="22"/>
    </row>
    <row r="674" spans="1:26" s="20" customFormat="1">
      <c r="A674" s="19"/>
      <c r="K674" s="21"/>
      <c r="L674" s="21"/>
      <c r="M674" s="21"/>
      <c r="N674" s="22"/>
      <c r="O674" s="22"/>
      <c r="P674" s="22"/>
      <c r="Q674" s="22"/>
      <c r="R674" s="22"/>
      <c r="S674" s="22"/>
      <c r="T674" s="22"/>
      <c r="U674" s="22"/>
      <c r="V674" s="22"/>
      <c r="W674" s="22"/>
      <c r="X674" s="22"/>
      <c r="Y674" s="22"/>
      <c r="Z674" s="22"/>
    </row>
    <row r="675" spans="1:26" s="20" customFormat="1">
      <c r="A675" s="19"/>
      <c r="K675" s="21"/>
      <c r="L675" s="21"/>
      <c r="M675" s="21"/>
      <c r="N675" s="22"/>
      <c r="O675" s="22"/>
      <c r="P675" s="22"/>
      <c r="Q675" s="22"/>
      <c r="R675" s="22"/>
      <c r="S675" s="22"/>
      <c r="T675" s="22"/>
      <c r="U675" s="22"/>
      <c r="V675" s="22"/>
      <c r="W675" s="22"/>
      <c r="X675" s="22"/>
      <c r="Y675" s="22"/>
      <c r="Z675" s="22"/>
    </row>
    <row r="676" spans="1:26" s="20" customFormat="1">
      <c r="A676" s="19"/>
      <c r="K676" s="21"/>
      <c r="L676" s="21"/>
      <c r="M676" s="21"/>
      <c r="N676" s="22"/>
      <c r="O676" s="22"/>
      <c r="P676" s="22"/>
      <c r="Q676" s="22"/>
      <c r="R676" s="22"/>
      <c r="S676" s="22"/>
      <c r="T676" s="22"/>
      <c r="U676" s="22"/>
      <c r="V676" s="22"/>
      <c r="W676" s="22"/>
      <c r="X676" s="22"/>
      <c r="Y676" s="22"/>
      <c r="Z676" s="22"/>
    </row>
    <row r="677" spans="1:26" s="20" customFormat="1">
      <c r="A677" s="19"/>
      <c r="K677" s="21"/>
      <c r="L677" s="21"/>
      <c r="M677" s="21"/>
      <c r="N677" s="22"/>
      <c r="O677" s="22"/>
      <c r="P677" s="22"/>
      <c r="Q677" s="22"/>
      <c r="R677" s="22"/>
      <c r="S677" s="22"/>
      <c r="T677" s="22"/>
      <c r="U677" s="22"/>
      <c r="V677" s="22"/>
      <c r="W677" s="22"/>
      <c r="X677" s="22"/>
      <c r="Y677" s="22"/>
      <c r="Z677" s="22"/>
    </row>
    <row r="678" spans="1:26" s="20" customFormat="1">
      <c r="A678" s="19"/>
      <c r="K678" s="21"/>
      <c r="L678" s="21"/>
      <c r="M678" s="21"/>
      <c r="N678" s="22"/>
      <c r="O678" s="22"/>
      <c r="P678" s="22"/>
      <c r="Q678" s="22"/>
      <c r="R678" s="22"/>
      <c r="S678" s="22"/>
      <c r="T678" s="22"/>
      <c r="U678" s="22"/>
      <c r="V678" s="22"/>
      <c r="W678" s="22"/>
      <c r="X678" s="22"/>
      <c r="Y678" s="22"/>
      <c r="Z678" s="22"/>
    </row>
    <row r="679" spans="1:26" s="20" customFormat="1">
      <c r="A679" s="19"/>
      <c r="K679" s="21"/>
      <c r="L679" s="21"/>
      <c r="M679" s="21"/>
      <c r="N679" s="22"/>
      <c r="O679" s="22"/>
      <c r="P679" s="22"/>
      <c r="Q679" s="22"/>
      <c r="R679" s="22"/>
      <c r="S679" s="22"/>
      <c r="T679" s="22"/>
      <c r="U679" s="22"/>
      <c r="V679" s="22"/>
      <c r="W679" s="22"/>
      <c r="X679" s="22"/>
      <c r="Y679" s="22"/>
      <c r="Z679" s="22"/>
    </row>
    <row r="680" spans="1:26" s="20" customFormat="1">
      <c r="A680" s="19"/>
      <c r="K680" s="21"/>
      <c r="L680" s="21"/>
      <c r="M680" s="21"/>
      <c r="N680" s="22"/>
      <c r="O680" s="22"/>
      <c r="P680" s="22"/>
      <c r="Q680" s="22"/>
      <c r="R680" s="22"/>
      <c r="S680" s="22"/>
      <c r="T680" s="22"/>
      <c r="U680" s="22"/>
      <c r="V680" s="22"/>
      <c r="W680" s="22"/>
      <c r="X680" s="22"/>
      <c r="Y680" s="22"/>
      <c r="Z680" s="22"/>
    </row>
    <row r="681" spans="1:26" s="20" customFormat="1">
      <c r="A681" s="19"/>
      <c r="K681" s="21"/>
      <c r="L681" s="21"/>
      <c r="M681" s="21"/>
      <c r="N681" s="22"/>
      <c r="O681" s="22"/>
      <c r="P681" s="22"/>
      <c r="Q681" s="22"/>
      <c r="R681" s="22"/>
      <c r="S681" s="22"/>
      <c r="T681" s="22"/>
      <c r="U681" s="22"/>
      <c r="V681" s="22"/>
      <c r="W681" s="22"/>
      <c r="X681" s="22"/>
      <c r="Y681" s="22"/>
      <c r="Z681" s="22"/>
    </row>
    <row r="682" spans="1:26" s="20" customFormat="1">
      <c r="A682" s="19"/>
      <c r="K682" s="21"/>
      <c r="L682" s="21"/>
      <c r="M682" s="21"/>
      <c r="N682" s="22"/>
      <c r="O682" s="22"/>
      <c r="P682" s="22"/>
      <c r="Q682" s="22"/>
      <c r="R682" s="22"/>
      <c r="S682" s="22"/>
      <c r="T682" s="22"/>
      <c r="U682" s="22"/>
      <c r="V682" s="22"/>
      <c r="W682" s="22"/>
      <c r="X682" s="22"/>
      <c r="Y682" s="22"/>
      <c r="Z682" s="22"/>
    </row>
    <row r="683" spans="1:26" s="20" customFormat="1">
      <c r="A683" s="19"/>
      <c r="K683" s="21"/>
      <c r="L683" s="21"/>
      <c r="M683" s="21"/>
      <c r="N683" s="22"/>
      <c r="O683" s="22"/>
      <c r="P683" s="22"/>
      <c r="Q683" s="22"/>
      <c r="R683" s="22"/>
      <c r="S683" s="22"/>
      <c r="T683" s="22"/>
      <c r="U683" s="22"/>
      <c r="V683" s="22"/>
      <c r="W683" s="22"/>
      <c r="X683" s="22"/>
      <c r="Y683" s="22"/>
      <c r="Z683" s="22"/>
    </row>
    <row r="684" spans="1:26" s="20" customFormat="1">
      <c r="A684" s="19"/>
      <c r="K684" s="21"/>
      <c r="L684" s="21"/>
      <c r="M684" s="21"/>
      <c r="N684" s="22"/>
      <c r="O684" s="22"/>
      <c r="P684" s="22"/>
      <c r="Q684" s="22"/>
      <c r="R684" s="22"/>
      <c r="S684" s="22"/>
      <c r="T684" s="22"/>
      <c r="U684" s="22"/>
      <c r="V684" s="22"/>
      <c r="W684" s="22"/>
      <c r="X684" s="22"/>
      <c r="Y684" s="22"/>
      <c r="Z684" s="22"/>
    </row>
    <row r="685" spans="1:26" s="20" customFormat="1">
      <c r="A685" s="19"/>
      <c r="K685" s="21"/>
      <c r="L685" s="21"/>
      <c r="M685" s="21"/>
      <c r="N685" s="22"/>
      <c r="O685" s="22"/>
      <c r="P685" s="22"/>
      <c r="Q685" s="22"/>
      <c r="R685" s="22"/>
      <c r="S685" s="22"/>
      <c r="T685" s="22"/>
      <c r="U685" s="22"/>
      <c r="V685" s="22"/>
      <c r="W685" s="22"/>
      <c r="X685" s="22"/>
      <c r="Y685" s="22"/>
      <c r="Z685" s="22"/>
    </row>
    <row r="686" spans="1:26" s="20" customFormat="1">
      <c r="A686" s="19"/>
      <c r="K686" s="21"/>
      <c r="L686" s="21"/>
      <c r="M686" s="21"/>
      <c r="N686" s="22"/>
      <c r="O686" s="22"/>
      <c r="P686" s="22"/>
      <c r="Q686" s="22"/>
      <c r="R686" s="22"/>
      <c r="S686" s="22"/>
      <c r="T686" s="22"/>
      <c r="U686" s="22"/>
      <c r="V686" s="22"/>
      <c r="W686" s="22"/>
      <c r="X686" s="22"/>
      <c r="Y686" s="22"/>
      <c r="Z686" s="22"/>
    </row>
    <row r="687" spans="1:26" s="20" customFormat="1">
      <c r="A687" s="19"/>
      <c r="K687" s="21"/>
      <c r="L687" s="21"/>
      <c r="M687" s="21"/>
      <c r="N687" s="22"/>
      <c r="O687" s="22"/>
      <c r="P687" s="22"/>
      <c r="Q687" s="22"/>
      <c r="R687" s="22"/>
      <c r="S687" s="22"/>
      <c r="T687" s="22"/>
      <c r="U687" s="22"/>
      <c r="V687" s="22"/>
      <c r="W687" s="22"/>
      <c r="X687" s="22"/>
      <c r="Y687" s="22"/>
      <c r="Z687" s="22"/>
    </row>
    <row r="688" spans="1:26" s="20" customFormat="1">
      <c r="A688" s="19"/>
      <c r="K688" s="21"/>
      <c r="L688" s="21"/>
      <c r="M688" s="21"/>
      <c r="N688" s="22"/>
      <c r="O688" s="22"/>
      <c r="P688" s="22"/>
      <c r="Q688" s="22"/>
      <c r="R688" s="22"/>
      <c r="S688" s="22"/>
      <c r="T688" s="22"/>
      <c r="U688" s="22"/>
      <c r="V688" s="22"/>
      <c r="W688" s="22"/>
      <c r="X688" s="22"/>
      <c r="Y688" s="22"/>
      <c r="Z688" s="22"/>
    </row>
    <row r="689" spans="1:26" s="20" customFormat="1">
      <c r="A689" s="19"/>
      <c r="K689" s="21"/>
      <c r="L689" s="21"/>
      <c r="M689" s="21"/>
      <c r="N689" s="22"/>
      <c r="O689" s="22"/>
      <c r="P689" s="22"/>
      <c r="Q689" s="22"/>
      <c r="R689" s="22"/>
      <c r="S689" s="22"/>
      <c r="T689" s="22"/>
      <c r="U689" s="22"/>
      <c r="V689" s="22"/>
      <c r="W689" s="22"/>
      <c r="X689" s="22"/>
      <c r="Y689" s="22"/>
      <c r="Z689" s="22"/>
    </row>
    <row r="690" spans="1:26" s="20" customFormat="1">
      <c r="A690" s="19"/>
      <c r="K690" s="21"/>
      <c r="L690" s="21"/>
      <c r="M690" s="21"/>
      <c r="N690" s="22"/>
      <c r="O690" s="22"/>
      <c r="P690" s="22"/>
      <c r="Q690" s="22"/>
      <c r="R690" s="22"/>
      <c r="S690" s="22"/>
      <c r="T690" s="22"/>
      <c r="U690" s="22"/>
      <c r="V690" s="22"/>
      <c r="W690" s="22"/>
      <c r="X690" s="22"/>
      <c r="Y690" s="22"/>
      <c r="Z690" s="22"/>
    </row>
    <row r="691" spans="1:26" s="20" customFormat="1">
      <c r="A691" s="19"/>
      <c r="K691" s="21"/>
      <c r="L691" s="21"/>
      <c r="M691" s="21"/>
      <c r="N691" s="22"/>
      <c r="O691" s="22"/>
      <c r="P691" s="22"/>
      <c r="Q691" s="22"/>
      <c r="R691" s="22"/>
      <c r="S691" s="22"/>
      <c r="T691" s="22"/>
      <c r="U691" s="22"/>
      <c r="V691" s="22"/>
      <c r="W691" s="22"/>
      <c r="X691" s="22"/>
      <c r="Y691" s="22"/>
      <c r="Z691" s="22"/>
    </row>
    <row r="692" spans="1:26" s="20" customFormat="1">
      <c r="A692" s="19"/>
      <c r="K692" s="21"/>
      <c r="L692" s="21"/>
      <c r="M692" s="21"/>
      <c r="N692" s="22"/>
      <c r="O692" s="22"/>
      <c r="P692" s="22"/>
      <c r="Q692" s="22"/>
      <c r="R692" s="22"/>
      <c r="S692" s="22"/>
      <c r="T692" s="22"/>
      <c r="U692" s="22"/>
      <c r="V692" s="22"/>
      <c r="W692" s="22"/>
      <c r="X692" s="22"/>
      <c r="Y692" s="22"/>
      <c r="Z692" s="22"/>
    </row>
    <row r="693" spans="1:26" s="20" customFormat="1">
      <c r="A693" s="19"/>
      <c r="K693" s="21"/>
      <c r="L693" s="21"/>
      <c r="M693" s="21"/>
      <c r="N693" s="22"/>
      <c r="O693" s="22"/>
      <c r="P693" s="22"/>
      <c r="Q693" s="22"/>
      <c r="R693" s="22"/>
      <c r="S693" s="22"/>
      <c r="T693" s="22"/>
      <c r="U693" s="22"/>
      <c r="V693" s="22"/>
      <c r="W693" s="22"/>
      <c r="X693" s="22"/>
      <c r="Y693" s="22"/>
      <c r="Z693" s="22"/>
    </row>
    <row r="694" spans="1:26" s="20" customFormat="1">
      <c r="A694" s="19"/>
      <c r="K694" s="21"/>
      <c r="L694" s="21"/>
      <c r="M694" s="21"/>
      <c r="N694" s="22"/>
      <c r="O694" s="22"/>
      <c r="P694" s="22"/>
      <c r="Q694" s="22"/>
      <c r="R694" s="22"/>
      <c r="S694" s="22"/>
      <c r="T694" s="22"/>
      <c r="U694" s="22"/>
      <c r="V694" s="22"/>
      <c r="W694" s="22"/>
      <c r="X694" s="22"/>
      <c r="Y694" s="22"/>
      <c r="Z694" s="22"/>
    </row>
    <row r="695" spans="1:26" s="20" customFormat="1">
      <c r="A695" s="19"/>
      <c r="K695" s="21"/>
      <c r="L695" s="21"/>
      <c r="M695" s="21"/>
      <c r="N695" s="22"/>
      <c r="O695" s="22"/>
      <c r="P695" s="22"/>
      <c r="Q695" s="22"/>
      <c r="R695" s="22"/>
      <c r="S695" s="22"/>
      <c r="T695" s="22"/>
      <c r="U695" s="22"/>
      <c r="V695" s="22"/>
      <c r="W695" s="22"/>
      <c r="X695" s="22"/>
      <c r="Y695" s="22"/>
      <c r="Z695" s="22"/>
    </row>
    <row r="696" spans="1:26" s="20" customFormat="1">
      <c r="A696" s="19"/>
      <c r="K696" s="21"/>
      <c r="L696" s="21"/>
      <c r="M696" s="21"/>
      <c r="N696" s="22"/>
      <c r="O696" s="22"/>
      <c r="P696" s="22"/>
      <c r="Q696" s="22"/>
      <c r="R696" s="22"/>
      <c r="S696" s="22"/>
      <c r="T696" s="22"/>
      <c r="U696" s="22"/>
      <c r="V696" s="22"/>
      <c r="W696" s="22"/>
      <c r="X696" s="22"/>
      <c r="Y696" s="22"/>
      <c r="Z696" s="22"/>
    </row>
    <row r="697" spans="1:26" s="20" customFormat="1">
      <c r="A697" s="19"/>
      <c r="K697" s="21"/>
      <c r="L697" s="21"/>
      <c r="M697" s="21"/>
      <c r="N697" s="22"/>
      <c r="O697" s="22"/>
      <c r="P697" s="22"/>
      <c r="Q697" s="22"/>
      <c r="R697" s="22"/>
      <c r="S697" s="22"/>
      <c r="T697" s="22"/>
      <c r="U697" s="22"/>
      <c r="V697" s="22"/>
      <c r="W697" s="22"/>
      <c r="X697" s="22"/>
      <c r="Y697" s="22"/>
      <c r="Z697" s="22"/>
    </row>
    <row r="698" spans="1:26" s="20" customFormat="1">
      <c r="A698" s="19"/>
      <c r="K698" s="21"/>
      <c r="L698" s="21"/>
      <c r="M698" s="21"/>
      <c r="N698" s="22"/>
      <c r="O698" s="22"/>
      <c r="P698" s="22"/>
      <c r="Q698" s="22"/>
      <c r="R698" s="22"/>
      <c r="S698" s="22"/>
      <c r="T698" s="22"/>
      <c r="U698" s="22"/>
      <c r="V698" s="22"/>
      <c r="W698" s="22"/>
      <c r="X698" s="22"/>
      <c r="Y698" s="22"/>
      <c r="Z698" s="22"/>
    </row>
    <row r="699" spans="1:26" s="20" customFormat="1">
      <c r="A699" s="19"/>
      <c r="K699" s="21"/>
      <c r="L699" s="21"/>
      <c r="M699" s="21"/>
      <c r="N699" s="22"/>
      <c r="O699" s="22"/>
      <c r="P699" s="22"/>
      <c r="Q699" s="22"/>
      <c r="R699" s="22"/>
      <c r="S699" s="22"/>
      <c r="T699" s="22"/>
      <c r="U699" s="22"/>
      <c r="V699" s="22"/>
      <c r="W699" s="22"/>
      <c r="X699" s="22"/>
      <c r="Y699" s="22"/>
      <c r="Z699" s="22"/>
    </row>
    <row r="700" spans="1:26" s="20" customFormat="1">
      <c r="A700" s="19"/>
      <c r="K700" s="21"/>
      <c r="L700" s="21"/>
      <c r="M700" s="21"/>
      <c r="N700" s="22"/>
      <c r="O700" s="22"/>
      <c r="P700" s="22"/>
      <c r="Q700" s="22"/>
      <c r="R700" s="22"/>
      <c r="S700" s="22"/>
      <c r="T700" s="22"/>
      <c r="U700" s="22"/>
      <c r="V700" s="22"/>
      <c r="W700" s="22"/>
      <c r="X700" s="22"/>
      <c r="Y700" s="22"/>
      <c r="Z700" s="22"/>
    </row>
    <row r="701" spans="1:26" s="20" customFormat="1">
      <c r="A701" s="19"/>
      <c r="K701" s="21"/>
      <c r="L701" s="21"/>
      <c r="M701" s="21"/>
      <c r="N701" s="22"/>
      <c r="O701" s="22"/>
      <c r="P701" s="22"/>
      <c r="Q701" s="22"/>
      <c r="R701" s="22"/>
      <c r="S701" s="22"/>
      <c r="T701" s="22"/>
      <c r="U701" s="22"/>
      <c r="V701" s="22"/>
      <c r="W701" s="22"/>
      <c r="X701" s="22"/>
      <c r="Y701" s="22"/>
      <c r="Z701" s="22"/>
    </row>
    <row r="702" spans="1:26" s="20" customFormat="1">
      <c r="A702" s="19"/>
      <c r="K702" s="21"/>
      <c r="L702" s="21"/>
      <c r="M702" s="21"/>
      <c r="N702" s="22"/>
      <c r="O702" s="22"/>
      <c r="P702" s="22"/>
      <c r="Q702" s="22"/>
      <c r="R702" s="22"/>
      <c r="S702" s="22"/>
      <c r="T702" s="22"/>
      <c r="U702" s="22"/>
      <c r="V702" s="22"/>
      <c r="W702" s="22"/>
      <c r="X702" s="22"/>
      <c r="Y702" s="22"/>
      <c r="Z702" s="22"/>
    </row>
    <row r="703" spans="1:26" s="20" customFormat="1">
      <c r="A703" s="19"/>
      <c r="K703" s="21"/>
      <c r="L703" s="21"/>
      <c r="M703" s="21"/>
      <c r="N703" s="22"/>
      <c r="O703" s="22"/>
      <c r="P703" s="22"/>
      <c r="Q703" s="22"/>
      <c r="R703" s="22"/>
      <c r="S703" s="22"/>
      <c r="T703" s="22"/>
      <c r="U703" s="22"/>
      <c r="V703" s="22"/>
      <c r="W703" s="22"/>
      <c r="X703" s="22"/>
      <c r="Y703" s="22"/>
      <c r="Z703" s="22"/>
    </row>
    <row r="704" spans="1:26" s="20" customFormat="1">
      <c r="A704" s="19"/>
      <c r="K704" s="21"/>
      <c r="L704" s="21"/>
      <c r="M704" s="21"/>
      <c r="N704" s="22"/>
      <c r="O704" s="22"/>
      <c r="P704" s="22"/>
      <c r="Q704" s="22"/>
      <c r="R704" s="22"/>
      <c r="S704" s="22"/>
      <c r="T704" s="22"/>
      <c r="U704" s="22"/>
      <c r="V704" s="22"/>
      <c r="W704" s="22"/>
      <c r="X704" s="22"/>
      <c r="Y704" s="22"/>
      <c r="Z704" s="22"/>
    </row>
    <row r="705" spans="1:26" s="20" customFormat="1">
      <c r="A705" s="19"/>
      <c r="K705" s="21"/>
      <c r="L705" s="21"/>
      <c r="M705" s="21"/>
      <c r="N705" s="22"/>
      <c r="O705" s="22"/>
      <c r="P705" s="22"/>
      <c r="Q705" s="22"/>
      <c r="R705" s="22"/>
      <c r="S705" s="22"/>
      <c r="T705" s="22"/>
      <c r="U705" s="22"/>
      <c r="V705" s="22"/>
      <c r="W705" s="22"/>
      <c r="X705" s="22"/>
      <c r="Y705" s="22"/>
      <c r="Z705" s="22"/>
    </row>
    <row r="706" spans="1:26" s="20" customFormat="1">
      <c r="A706" s="19"/>
      <c r="K706" s="21"/>
      <c r="L706" s="21"/>
      <c r="M706" s="21"/>
      <c r="N706" s="22"/>
      <c r="O706" s="22"/>
      <c r="P706" s="22"/>
      <c r="Q706" s="22"/>
      <c r="R706" s="22"/>
      <c r="S706" s="22"/>
      <c r="T706" s="22"/>
      <c r="U706" s="22"/>
      <c r="V706" s="22"/>
      <c r="W706" s="22"/>
      <c r="X706" s="22"/>
      <c r="Y706" s="22"/>
      <c r="Z706" s="22"/>
    </row>
    <row r="707" spans="1:26" s="20" customFormat="1">
      <c r="A707" s="19"/>
      <c r="K707" s="21"/>
      <c r="L707" s="21"/>
      <c r="M707" s="21"/>
      <c r="N707" s="22"/>
      <c r="O707" s="22"/>
      <c r="P707" s="22"/>
      <c r="Q707" s="22"/>
      <c r="R707" s="22"/>
      <c r="S707" s="22"/>
      <c r="T707" s="22"/>
      <c r="U707" s="22"/>
      <c r="V707" s="22"/>
      <c r="W707" s="22"/>
      <c r="X707" s="22"/>
      <c r="Y707" s="22"/>
      <c r="Z707" s="22"/>
    </row>
    <row r="708" spans="1:26" s="20" customFormat="1">
      <c r="A708" s="19"/>
      <c r="K708" s="21"/>
      <c r="L708" s="21"/>
      <c r="M708" s="21"/>
      <c r="N708" s="22"/>
      <c r="O708" s="22"/>
      <c r="P708" s="22"/>
      <c r="Q708" s="22"/>
      <c r="R708" s="22"/>
      <c r="S708" s="22"/>
      <c r="T708" s="22"/>
      <c r="U708" s="22"/>
      <c r="V708" s="22"/>
      <c r="W708" s="22"/>
      <c r="X708" s="22"/>
      <c r="Y708" s="22"/>
      <c r="Z708" s="22"/>
    </row>
    <row r="709" spans="1:26" s="20" customFormat="1">
      <c r="A709" s="19"/>
      <c r="K709" s="21"/>
      <c r="L709" s="21"/>
      <c r="M709" s="21"/>
      <c r="N709" s="22"/>
      <c r="O709" s="22"/>
      <c r="P709" s="22"/>
      <c r="Q709" s="22"/>
      <c r="R709" s="22"/>
      <c r="S709" s="22"/>
      <c r="T709" s="22"/>
      <c r="U709" s="22"/>
      <c r="V709" s="22"/>
      <c r="W709" s="22"/>
      <c r="X709" s="22"/>
      <c r="Y709" s="22"/>
      <c r="Z709" s="22"/>
    </row>
    <row r="710" spans="1:26" s="20" customFormat="1">
      <c r="A710" s="19"/>
      <c r="K710" s="21"/>
      <c r="L710" s="21"/>
      <c r="M710" s="21"/>
      <c r="N710" s="22"/>
      <c r="O710" s="22"/>
      <c r="P710" s="22"/>
      <c r="Q710" s="22"/>
      <c r="R710" s="22"/>
      <c r="S710" s="22"/>
      <c r="T710" s="22"/>
      <c r="U710" s="22"/>
      <c r="V710" s="22"/>
      <c r="W710" s="22"/>
      <c r="X710" s="22"/>
      <c r="Y710" s="22"/>
      <c r="Z710" s="22"/>
    </row>
    <row r="711" spans="1:26" s="20" customFormat="1">
      <c r="A711" s="19"/>
      <c r="K711" s="21"/>
      <c r="L711" s="21"/>
      <c r="M711" s="21"/>
      <c r="N711" s="22"/>
      <c r="O711" s="22"/>
      <c r="P711" s="22"/>
      <c r="Q711" s="22"/>
      <c r="R711" s="22"/>
      <c r="S711" s="22"/>
      <c r="T711" s="22"/>
      <c r="U711" s="22"/>
      <c r="V711" s="22"/>
      <c r="W711" s="22"/>
      <c r="X711" s="22"/>
      <c r="Y711" s="22"/>
      <c r="Z711" s="22"/>
    </row>
    <row r="712" spans="1:26" s="20" customFormat="1">
      <c r="A712" s="19"/>
      <c r="K712" s="21"/>
      <c r="L712" s="21"/>
      <c r="M712" s="21"/>
      <c r="N712" s="22"/>
      <c r="O712" s="22"/>
      <c r="P712" s="22"/>
      <c r="Q712" s="22"/>
      <c r="R712" s="22"/>
      <c r="S712" s="22"/>
      <c r="T712" s="22"/>
      <c r="U712" s="22"/>
      <c r="V712" s="22"/>
      <c r="W712" s="22"/>
      <c r="X712" s="22"/>
      <c r="Y712" s="22"/>
      <c r="Z712" s="22"/>
    </row>
    <row r="713" spans="1:26" s="20" customFormat="1">
      <c r="A713" s="19"/>
      <c r="K713" s="21"/>
      <c r="L713" s="21"/>
      <c r="M713" s="21"/>
      <c r="N713" s="22"/>
      <c r="O713" s="22"/>
      <c r="P713" s="22"/>
      <c r="Q713" s="22"/>
      <c r="R713" s="22"/>
      <c r="S713" s="22"/>
      <c r="T713" s="22"/>
      <c r="U713" s="22"/>
      <c r="V713" s="22"/>
      <c r="W713" s="22"/>
      <c r="X713" s="22"/>
      <c r="Y713" s="22"/>
      <c r="Z713" s="22"/>
    </row>
    <row r="714" spans="1:26" s="20" customFormat="1">
      <c r="A714" s="19"/>
      <c r="K714" s="21"/>
      <c r="L714" s="21"/>
      <c r="M714" s="21"/>
      <c r="N714" s="22"/>
      <c r="O714" s="22"/>
      <c r="P714" s="22"/>
      <c r="Q714" s="22"/>
      <c r="R714" s="22"/>
      <c r="S714" s="22"/>
      <c r="T714" s="22"/>
      <c r="U714" s="22"/>
      <c r="V714" s="22"/>
      <c r="W714" s="22"/>
      <c r="X714" s="22"/>
      <c r="Y714" s="22"/>
      <c r="Z714" s="22"/>
    </row>
    <row r="715" spans="1:26" s="20" customFormat="1">
      <c r="A715" s="19"/>
      <c r="K715" s="21"/>
      <c r="L715" s="21"/>
      <c r="M715" s="21"/>
      <c r="N715" s="22"/>
      <c r="O715" s="22"/>
      <c r="P715" s="22"/>
      <c r="Q715" s="22"/>
      <c r="R715" s="22"/>
      <c r="S715" s="22"/>
      <c r="T715" s="22"/>
      <c r="U715" s="22"/>
      <c r="V715" s="22"/>
      <c r="W715" s="22"/>
      <c r="X715" s="22"/>
      <c r="Y715" s="22"/>
      <c r="Z715" s="22"/>
    </row>
    <row r="716" spans="1:26" s="20" customFormat="1">
      <c r="A716" s="19"/>
      <c r="K716" s="21"/>
      <c r="L716" s="21"/>
      <c r="M716" s="21"/>
      <c r="N716" s="22"/>
      <c r="O716" s="22"/>
      <c r="P716" s="22"/>
      <c r="Q716" s="22"/>
      <c r="R716" s="22"/>
      <c r="S716" s="22"/>
      <c r="T716" s="22"/>
      <c r="U716" s="22"/>
      <c r="V716" s="22"/>
      <c r="W716" s="22"/>
      <c r="X716" s="22"/>
      <c r="Y716" s="22"/>
      <c r="Z716" s="22"/>
    </row>
    <row r="717" spans="1:26" s="20" customFormat="1">
      <c r="A717" s="19"/>
      <c r="K717" s="21"/>
      <c r="L717" s="21"/>
      <c r="M717" s="21"/>
      <c r="N717" s="22"/>
      <c r="O717" s="22"/>
      <c r="P717" s="22"/>
      <c r="Q717" s="22"/>
      <c r="R717" s="22"/>
      <c r="S717" s="22"/>
      <c r="T717" s="22"/>
      <c r="U717" s="22"/>
      <c r="V717" s="22"/>
      <c r="W717" s="22"/>
      <c r="X717" s="22"/>
      <c r="Y717" s="22"/>
      <c r="Z717" s="22"/>
    </row>
    <row r="718" spans="1:26" s="20" customFormat="1">
      <c r="A718" s="19"/>
      <c r="K718" s="21"/>
      <c r="L718" s="21"/>
      <c r="M718" s="21"/>
      <c r="N718" s="22"/>
      <c r="O718" s="22"/>
      <c r="P718" s="22"/>
      <c r="Q718" s="22"/>
      <c r="R718" s="22"/>
      <c r="S718" s="22"/>
      <c r="T718" s="22"/>
      <c r="U718" s="22"/>
      <c r="V718" s="22"/>
      <c r="W718" s="22"/>
      <c r="X718" s="22"/>
      <c r="Y718" s="22"/>
      <c r="Z718" s="22"/>
    </row>
    <row r="719" spans="1:26" s="20" customFormat="1">
      <c r="A719" s="19"/>
      <c r="K719" s="21"/>
      <c r="L719" s="21"/>
      <c r="M719" s="21"/>
      <c r="N719" s="22"/>
      <c r="O719" s="22"/>
      <c r="P719" s="22"/>
      <c r="Q719" s="22"/>
      <c r="R719" s="22"/>
      <c r="S719" s="22"/>
      <c r="T719" s="22"/>
      <c r="U719" s="22"/>
      <c r="V719" s="22"/>
      <c r="W719" s="22"/>
      <c r="X719" s="22"/>
      <c r="Y719" s="22"/>
      <c r="Z719" s="22"/>
    </row>
    <row r="720" spans="1:26" s="20" customFormat="1">
      <c r="A720" s="19"/>
      <c r="K720" s="21"/>
      <c r="L720" s="21"/>
      <c r="M720" s="21"/>
      <c r="N720" s="22"/>
      <c r="O720" s="22"/>
      <c r="P720" s="22"/>
      <c r="Q720" s="22"/>
      <c r="R720" s="22"/>
      <c r="S720" s="22"/>
      <c r="T720" s="22"/>
      <c r="U720" s="22"/>
      <c r="V720" s="22"/>
      <c r="W720" s="22"/>
      <c r="X720" s="22"/>
      <c r="Y720" s="22"/>
      <c r="Z720" s="22"/>
    </row>
    <row r="721" spans="1:26" s="20" customFormat="1">
      <c r="A721" s="19"/>
      <c r="K721" s="21"/>
      <c r="L721" s="21"/>
      <c r="M721" s="21"/>
      <c r="N721" s="22"/>
      <c r="O721" s="22"/>
      <c r="P721" s="22"/>
      <c r="Q721" s="22"/>
      <c r="R721" s="22"/>
      <c r="S721" s="22"/>
      <c r="T721" s="22"/>
      <c r="U721" s="22"/>
      <c r="V721" s="22"/>
      <c r="W721" s="22"/>
      <c r="X721" s="22"/>
      <c r="Y721" s="22"/>
      <c r="Z721" s="22"/>
    </row>
    <row r="722" spans="1:26" s="20" customFormat="1">
      <c r="A722" s="19"/>
      <c r="K722" s="21"/>
      <c r="L722" s="21"/>
      <c r="M722" s="21"/>
      <c r="N722" s="22"/>
      <c r="O722" s="22"/>
      <c r="P722" s="22"/>
      <c r="Q722" s="22"/>
      <c r="R722" s="22"/>
      <c r="S722" s="22"/>
      <c r="T722" s="22"/>
      <c r="U722" s="22"/>
      <c r="V722" s="22"/>
      <c r="W722" s="22"/>
      <c r="X722" s="22"/>
      <c r="Y722" s="22"/>
      <c r="Z722" s="22"/>
    </row>
    <row r="723" spans="1:26" s="20" customFormat="1">
      <c r="A723" s="19"/>
      <c r="K723" s="21"/>
      <c r="L723" s="21"/>
      <c r="M723" s="21"/>
      <c r="N723" s="22"/>
      <c r="O723" s="22"/>
      <c r="P723" s="22"/>
      <c r="Q723" s="22"/>
      <c r="R723" s="22"/>
      <c r="S723" s="22"/>
      <c r="T723" s="22"/>
      <c r="U723" s="22"/>
      <c r="V723" s="22"/>
      <c r="W723" s="22"/>
      <c r="X723" s="22"/>
      <c r="Y723" s="22"/>
      <c r="Z723" s="22"/>
    </row>
    <row r="724" spans="1:26" s="20" customFormat="1">
      <c r="A724" s="19"/>
      <c r="K724" s="21"/>
      <c r="L724" s="21"/>
      <c r="M724" s="21"/>
      <c r="N724" s="22"/>
      <c r="O724" s="22"/>
      <c r="P724" s="22"/>
      <c r="Q724" s="22"/>
      <c r="R724" s="22"/>
      <c r="S724" s="22"/>
      <c r="T724" s="22"/>
      <c r="U724" s="22"/>
      <c r="V724" s="22"/>
      <c r="W724" s="22"/>
      <c r="X724" s="22"/>
      <c r="Y724" s="22"/>
      <c r="Z724" s="22"/>
    </row>
    <row r="725" spans="1:26" s="20" customFormat="1">
      <c r="A725" s="19"/>
      <c r="K725" s="21"/>
      <c r="L725" s="21"/>
      <c r="M725" s="21"/>
      <c r="N725" s="22"/>
      <c r="O725" s="22"/>
      <c r="P725" s="22"/>
      <c r="Q725" s="22"/>
      <c r="R725" s="22"/>
      <c r="S725" s="22"/>
      <c r="T725" s="22"/>
      <c r="U725" s="22"/>
      <c r="V725" s="22"/>
      <c r="W725" s="22"/>
      <c r="X725" s="22"/>
      <c r="Y725" s="22"/>
      <c r="Z725" s="22"/>
    </row>
    <row r="726" spans="1:26" s="20" customFormat="1">
      <c r="A726" s="19"/>
      <c r="K726" s="21"/>
      <c r="L726" s="21"/>
      <c r="M726" s="21"/>
      <c r="N726" s="22"/>
      <c r="O726" s="22"/>
      <c r="P726" s="22"/>
      <c r="Q726" s="22"/>
      <c r="R726" s="22"/>
      <c r="S726" s="22"/>
      <c r="T726" s="22"/>
      <c r="U726" s="22"/>
      <c r="V726" s="22"/>
      <c r="W726" s="22"/>
      <c r="X726" s="22"/>
      <c r="Y726" s="22"/>
      <c r="Z726" s="22"/>
    </row>
    <row r="727" spans="1:26" s="20" customFormat="1">
      <c r="A727" s="19"/>
      <c r="K727" s="21"/>
      <c r="L727" s="21"/>
      <c r="M727" s="21"/>
      <c r="N727" s="22"/>
      <c r="O727" s="22"/>
      <c r="P727" s="22"/>
      <c r="Q727" s="22"/>
      <c r="R727" s="22"/>
      <c r="S727" s="22"/>
      <c r="T727" s="22"/>
      <c r="U727" s="22"/>
      <c r="V727" s="22"/>
      <c r="W727" s="22"/>
      <c r="X727" s="22"/>
      <c r="Y727" s="22"/>
      <c r="Z727" s="22"/>
    </row>
    <row r="728" spans="1:26" s="20" customFormat="1">
      <c r="A728" s="19"/>
      <c r="K728" s="21"/>
      <c r="L728" s="21"/>
      <c r="M728" s="21"/>
      <c r="N728" s="22"/>
      <c r="O728" s="22"/>
      <c r="P728" s="22"/>
      <c r="Q728" s="22"/>
      <c r="R728" s="22"/>
      <c r="S728" s="22"/>
      <c r="T728" s="22"/>
      <c r="U728" s="22"/>
      <c r="V728" s="22"/>
      <c r="W728" s="22"/>
      <c r="X728" s="22"/>
      <c r="Y728" s="22"/>
      <c r="Z728" s="22"/>
    </row>
    <row r="729" spans="1:26" s="20" customFormat="1">
      <c r="A729" s="19"/>
      <c r="K729" s="21"/>
      <c r="L729" s="21"/>
      <c r="M729" s="21"/>
      <c r="N729" s="22"/>
      <c r="O729" s="22"/>
      <c r="P729" s="22"/>
      <c r="Q729" s="22"/>
      <c r="R729" s="22"/>
      <c r="S729" s="22"/>
      <c r="T729" s="22"/>
      <c r="U729" s="22"/>
      <c r="V729" s="22"/>
      <c r="W729" s="22"/>
      <c r="X729" s="22"/>
      <c r="Y729" s="22"/>
      <c r="Z729" s="22"/>
    </row>
    <row r="730" spans="1:26" s="20" customFormat="1">
      <c r="A730" s="19"/>
      <c r="K730" s="21"/>
      <c r="L730" s="21"/>
      <c r="M730" s="21"/>
      <c r="N730" s="22"/>
      <c r="O730" s="22"/>
      <c r="P730" s="22"/>
      <c r="Q730" s="22"/>
      <c r="R730" s="22"/>
      <c r="S730" s="22"/>
      <c r="T730" s="22"/>
      <c r="U730" s="22"/>
      <c r="V730" s="22"/>
      <c r="W730" s="22"/>
      <c r="X730" s="22"/>
      <c r="Y730" s="22"/>
      <c r="Z730" s="22"/>
    </row>
    <row r="731" spans="1:26" s="20" customFormat="1">
      <c r="A731" s="19"/>
      <c r="K731" s="21"/>
      <c r="L731" s="21"/>
      <c r="M731" s="21"/>
      <c r="N731" s="22"/>
      <c r="O731" s="22"/>
      <c r="P731" s="22"/>
      <c r="Q731" s="22"/>
      <c r="R731" s="22"/>
      <c r="S731" s="22"/>
      <c r="T731" s="22"/>
      <c r="U731" s="22"/>
      <c r="V731" s="22"/>
      <c r="W731" s="22"/>
      <c r="X731" s="22"/>
      <c r="Y731" s="22"/>
      <c r="Z731" s="22"/>
    </row>
    <row r="732" spans="1:26" s="20" customFormat="1">
      <c r="A732" s="19"/>
      <c r="K732" s="21"/>
      <c r="L732" s="21"/>
      <c r="M732" s="21"/>
      <c r="N732" s="22"/>
      <c r="O732" s="22"/>
      <c r="P732" s="22"/>
      <c r="Q732" s="22"/>
      <c r="R732" s="22"/>
      <c r="S732" s="22"/>
      <c r="T732" s="22"/>
      <c r="U732" s="22"/>
      <c r="V732" s="22"/>
      <c r="W732" s="22"/>
      <c r="X732" s="22"/>
      <c r="Y732" s="22"/>
      <c r="Z732" s="22"/>
    </row>
    <row r="733" spans="1:26" s="20" customFormat="1">
      <c r="A733" s="19"/>
      <c r="K733" s="21"/>
      <c r="L733" s="21"/>
      <c r="M733" s="21"/>
      <c r="N733" s="22"/>
      <c r="O733" s="22"/>
      <c r="P733" s="22"/>
      <c r="Q733" s="22"/>
      <c r="R733" s="22"/>
      <c r="S733" s="22"/>
      <c r="T733" s="22"/>
      <c r="U733" s="22"/>
      <c r="V733" s="22"/>
      <c r="W733" s="22"/>
      <c r="X733" s="22"/>
      <c r="Y733" s="22"/>
      <c r="Z733" s="22"/>
    </row>
    <row r="734" spans="1:26" s="20" customFormat="1">
      <c r="A734" s="19"/>
      <c r="K734" s="21"/>
      <c r="L734" s="21"/>
      <c r="M734" s="21"/>
      <c r="N734" s="22"/>
      <c r="O734" s="22"/>
      <c r="P734" s="22"/>
      <c r="Q734" s="22"/>
      <c r="R734" s="22"/>
      <c r="S734" s="22"/>
      <c r="T734" s="22"/>
      <c r="U734" s="22"/>
      <c r="V734" s="22"/>
      <c r="W734" s="22"/>
      <c r="X734" s="22"/>
      <c r="Y734" s="22"/>
      <c r="Z734" s="22"/>
    </row>
    <row r="735" spans="1:26" s="20" customFormat="1">
      <c r="A735" s="19"/>
      <c r="K735" s="21"/>
      <c r="L735" s="21"/>
      <c r="M735" s="21"/>
      <c r="N735" s="22"/>
      <c r="O735" s="22"/>
      <c r="P735" s="22"/>
      <c r="Q735" s="22"/>
      <c r="R735" s="22"/>
      <c r="S735" s="22"/>
      <c r="T735" s="22"/>
      <c r="U735" s="22"/>
      <c r="V735" s="22"/>
      <c r="W735" s="22"/>
      <c r="X735" s="22"/>
      <c r="Y735" s="22"/>
      <c r="Z735" s="22"/>
    </row>
    <row r="736" spans="1:26" s="20" customFormat="1">
      <c r="A736" s="19"/>
      <c r="K736" s="21"/>
      <c r="L736" s="21"/>
      <c r="M736" s="21"/>
      <c r="N736" s="22"/>
      <c r="O736" s="22"/>
      <c r="P736" s="22"/>
      <c r="Q736" s="22"/>
      <c r="R736" s="22"/>
      <c r="S736" s="22"/>
      <c r="T736" s="22"/>
      <c r="U736" s="22"/>
      <c r="V736" s="22"/>
      <c r="W736" s="22"/>
      <c r="X736" s="22"/>
      <c r="Y736" s="22"/>
      <c r="Z736" s="22"/>
    </row>
    <row r="737" spans="1:26" s="20" customFormat="1">
      <c r="A737" s="19"/>
      <c r="K737" s="21"/>
      <c r="L737" s="21"/>
      <c r="M737" s="21"/>
      <c r="N737" s="22"/>
      <c r="O737" s="22"/>
      <c r="P737" s="22"/>
      <c r="Q737" s="22"/>
      <c r="R737" s="22"/>
      <c r="S737" s="22"/>
      <c r="T737" s="22"/>
      <c r="U737" s="22"/>
      <c r="V737" s="22"/>
      <c r="W737" s="22"/>
      <c r="X737" s="22"/>
      <c r="Y737" s="22"/>
      <c r="Z737" s="22"/>
    </row>
    <row r="738" spans="1:26" s="20" customFormat="1">
      <c r="A738" s="19"/>
      <c r="K738" s="21"/>
      <c r="L738" s="21"/>
      <c r="M738" s="21"/>
      <c r="N738" s="22"/>
      <c r="O738" s="22"/>
      <c r="P738" s="22"/>
      <c r="Q738" s="22"/>
      <c r="R738" s="22"/>
      <c r="S738" s="22"/>
      <c r="T738" s="22"/>
      <c r="U738" s="22"/>
      <c r="V738" s="22"/>
      <c r="W738" s="22"/>
      <c r="X738" s="22"/>
      <c r="Y738" s="22"/>
      <c r="Z738" s="22"/>
    </row>
    <row r="739" spans="1:26" s="20" customFormat="1">
      <c r="A739" s="19"/>
      <c r="K739" s="21"/>
      <c r="L739" s="21"/>
      <c r="M739" s="21"/>
      <c r="N739" s="22"/>
      <c r="O739" s="22"/>
      <c r="P739" s="22"/>
      <c r="Q739" s="22"/>
      <c r="R739" s="22"/>
      <c r="S739" s="22"/>
      <c r="T739" s="22"/>
      <c r="U739" s="22"/>
      <c r="V739" s="22"/>
      <c r="W739" s="22"/>
      <c r="X739" s="22"/>
      <c r="Y739" s="22"/>
      <c r="Z739" s="22"/>
    </row>
    <row r="740" spans="1:26" s="20" customFormat="1">
      <c r="A740" s="19"/>
      <c r="K740" s="21"/>
      <c r="L740" s="21"/>
      <c r="M740" s="21"/>
      <c r="N740" s="22"/>
      <c r="O740" s="22"/>
      <c r="P740" s="22"/>
      <c r="Q740" s="22"/>
      <c r="R740" s="22"/>
      <c r="S740" s="22"/>
      <c r="T740" s="22"/>
      <c r="U740" s="22"/>
      <c r="V740" s="22"/>
      <c r="W740" s="22"/>
      <c r="X740" s="22"/>
      <c r="Y740" s="22"/>
      <c r="Z740" s="22"/>
    </row>
    <row r="741" spans="1:26" s="20" customFormat="1">
      <c r="A741" s="19"/>
      <c r="K741" s="21"/>
      <c r="L741" s="21"/>
      <c r="M741" s="21"/>
      <c r="N741" s="22"/>
      <c r="O741" s="22"/>
      <c r="P741" s="22"/>
      <c r="Q741" s="22"/>
      <c r="R741" s="22"/>
      <c r="S741" s="22"/>
      <c r="T741" s="22"/>
      <c r="U741" s="22"/>
      <c r="V741" s="22"/>
      <c r="W741" s="22"/>
      <c r="X741" s="22"/>
      <c r="Y741" s="22"/>
      <c r="Z741" s="22"/>
    </row>
    <row r="742" spans="1:26" s="20" customFormat="1">
      <c r="A742" s="19"/>
      <c r="K742" s="21"/>
      <c r="L742" s="21"/>
      <c r="M742" s="21"/>
      <c r="N742" s="22"/>
      <c r="O742" s="22"/>
      <c r="P742" s="22"/>
      <c r="Q742" s="22"/>
      <c r="R742" s="22"/>
      <c r="S742" s="22"/>
      <c r="T742" s="22"/>
      <c r="U742" s="22"/>
      <c r="V742" s="22"/>
      <c r="W742" s="22"/>
      <c r="X742" s="22"/>
      <c r="Y742" s="22"/>
      <c r="Z742" s="22"/>
    </row>
    <row r="743" spans="1:26" s="20" customFormat="1">
      <c r="A743" s="19"/>
      <c r="K743" s="21"/>
      <c r="L743" s="21"/>
      <c r="M743" s="21"/>
      <c r="N743" s="22"/>
      <c r="O743" s="22"/>
      <c r="P743" s="22"/>
      <c r="Q743" s="22"/>
      <c r="R743" s="22"/>
      <c r="S743" s="22"/>
      <c r="T743" s="22"/>
      <c r="U743" s="22"/>
      <c r="V743" s="22"/>
      <c r="W743" s="22"/>
      <c r="X743" s="22"/>
      <c r="Y743" s="22"/>
      <c r="Z743" s="22"/>
    </row>
    <row r="744" spans="1:26" s="20" customFormat="1">
      <c r="A744" s="19"/>
      <c r="K744" s="21"/>
      <c r="L744" s="21"/>
      <c r="M744" s="21"/>
      <c r="N744" s="22"/>
      <c r="O744" s="22"/>
      <c r="P744" s="22"/>
      <c r="Q744" s="22"/>
      <c r="R744" s="22"/>
      <c r="S744" s="22"/>
      <c r="T744" s="22"/>
      <c r="U744" s="22"/>
      <c r="V744" s="22"/>
      <c r="W744" s="22"/>
      <c r="X744" s="22"/>
      <c r="Y744" s="22"/>
      <c r="Z744" s="22"/>
    </row>
    <row r="745" spans="1:26" s="20" customFormat="1">
      <c r="A745" s="19"/>
      <c r="K745" s="21"/>
      <c r="L745" s="21"/>
      <c r="M745" s="21"/>
      <c r="N745" s="22"/>
      <c r="O745" s="22"/>
      <c r="P745" s="22"/>
      <c r="Q745" s="22"/>
      <c r="R745" s="22"/>
      <c r="S745" s="22"/>
      <c r="T745" s="22"/>
      <c r="U745" s="22"/>
      <c r="V745" s="22"/>
      <c r="W745" s="22"/>
      <c r="X745" s="22"/>
      <c r="Y745" s="22"/>
      <c r="Z745" s="22"/>
    </row>
    <row r="746" spans="1:26" s="20" customFormat="1">
      <c r="A746" s="19"/>
      <c r="K746" s="21"/>
      <c r="L746" s="21"/>
      <c r="M746" s="21"/>
      <c r="N746" s="22"/>
      <c r="O746" s="22"/>
      <c r="P746" s="22"/>
      <c r="Q746" s="22"/>
      <c r="R746" s="22"/>
      <c r="S746" s="22"/>
      <c r="T746" s="22"/>
      <c r="U746" s="22"/>
      <c r="V746" s="22"/>
      <c r="W746" s="22"/>
      <c r="X746" s="22"/>
      <c r="Y746" s="22"/>
      <c r="Z746" s="22"/>
    </row>
    <row r="747" spans="1:26" s="20" customFormat="1">
      <c r="A747" s="19"/>
      <c r="K747" s="21"/>
      <c r="L747" s="21"/>
      <c r="M747" s="21"/>
      <c r="N747" s="22"/>
      <c r="O747" s="22"/>
      <c r="P747" s="22"/>
      <c r="Q747" s="22"/>
      <c r="R747" s="22"/>
      <c r="S747" s="22"/>
      <c r="T747" s="22"/>
      <c r="U747" s="22"/>
      <c r="V747" s="22"/>
      <c r="W747" s="22"/>
      <c r="X747" s="22"/>
      <c r="Y747" s="22"/>
      <c r="Z747" s="22"/>
    </row>
    <row r="748" spans="1:26" s="20" customFormat="1">
      <c r="A748" s="19"/>
      <c r="K748" s="21"/>
      <c r="L748" s="21"/>
      <c r="M748" s="21"/>
      <c r="N748" s="22"/>
      <c r="O748" s="22"/>
      <c r="P748" s="22"/>
      <c r="Q748" s="22"/>
      <c r="R748" s="22"/>
      <c r="S748" s="22"/>
      <c r="T748" s="22"/>
      <c r="U748" s="22"/>
      <c r="V748" s="22"/>
      <c r="W748" s="22"/>
      <c r="X748" s="22"/>
      <c r="Y748" s="22"/>
      <c r="Z748" s="22"/>
    </row>
    <row r="749" spans="1:26" s="20" customFormat="1">
      <c r="A749" s="19"/>
      <c r="K749" s="21"/>
      <c r="L749" s="21"/>
      <c r="M749" s="21"/>
      <c r="N749" s="22"/>
      <c r="O749" s="22"/>
      <c r="P749" s="22"/>
      <c r="Q749" s="22"/>
      <c r="R749" s="22"/>
      <c r="S749" s="22"/>
      <c r="T749" s="22"/>
      <c r="U749" s="22"/>
      <c r="V749" s="22"/>
      <c r="W749" s="22"/>
      <c r="X749" s="22"/>
      <c r="Y749" s="22"/>
      <c r="Z749" s="22"/>
    </row>
    <row r="750" spans="1:26" s="20" customFormat="1">
      <c r="A750" s="19"/>
      <c r="K750" s="21"/>
      <c r="L750" s="21"/>
      <c r="M750" s="21"/>
      <c r="N750" s="22"/>
      <c r="O750" s="22"/>
      <c r="P750" s="22"/>
      <c r="Q750" s="22"/>
      <c r="R750" s="22"/>
      <c r="S750" s="22"/>
      <c r="T750" s="22"/>
      <c r="U750" s="22"/>
      <c r="V750" s="22"/>
      <c r="W750" s="22"/>
      <c r="X750" s="22"/>
      <c r="Y750" s="22"/>
      <c r="Z750" s="22"/>
    </row>
    <row r="751" spans="1:26" s="20" customFormat="1">
      <c r="A751" s="19"/>
      <c r="K751" s="21"/>
      <c r="L751" s="21"/>
      <c r="M751" s="21"/>
      <c r="N751" s="22"/>
      <c r="O751" s="22"/>
      <c r="P751" s="22"/>
      <c r="Q751" s="22"/>
      <c r="R751" s="22"/>
      <c r="S751" s="22"/>
      <c r="T751" s="22"/>
      <c r="U751" s="22"/>
      <c r="V751" s="22"/>
      <c r="W751" s="22"/>
      <c r="X751" s="22"/>
      <c r="Y751" s="22"/>
      <c r="Z751" s="22"/>
    </row>
    <row r="752" spans="1:26" s="20" customFormat="1">
      <c r="A752" s="19"/>
      <c r="K752" s="21"/>
      <c r="L752" s="21"/>
      <c r="M752" s="21"/>
      <c r="N752" s="22"/>
      <c r="O752" s="22"/>
      <c r="P752" s="22"/>
      <c r="Q752" s="22"/>
      <c r="R752" s="22"/>
      <c r="S752" s="22"/>
      <c r="T752" s="22"/>
      <c r="U752" s="22"/>
      <c r="V752" s="22"/>
      <c r="W752" s="22"/>
      <c r="X752" s="22"/>
      <c r="Y752" s="22"/>
      <c r="Z752" s="22"/>
    </row>
    <row r="753" spans="1:26" s="20" customFormat="1">
      <c r="A753" s="19"/>
      <c r="K753" s="21"/>
      <c r="L753" s="21"/>
      <c r="M753" s="21"/>
      <c r="N753" s="22"/>
      <c r="O753" s="22"/>
      <c r="P753" s="22"/>
      <c r="Q753" s="22"/>
      <c r="R753" s="22"/>
      <c r="S753" s="22"/>
      <c r="T753" s="22"/>
      <c r="U753" s="22"/>
      <c r="V753" s="22"/>
      <c r="W753" s="22"/>
      <c r="X753" s="22"/>
      <c r="Y753" s="22"/>
      <c r="Z753" s="22"/>
    </row>
    <row r="754" spans="1:26" s="20" customFormat="1">
      <c r="A754" s="19"/>
      <c r="K754" s="21"/>
      <c r="L754" s="21"/>
      <c r="M754" s="21"/>
      <c r="N754" s="22"/>
      <c r="O754" s="22"/>
      <c r="P754" s="22"/>
      <c r="Q754" s="22"/>
      <c r="R754" s="22"/>
      <c r="S754" s="22"/>
      <c r="T754" s="22"/>
      <c r="U754" s="22"/>
      <c r="V754" s="22"/>
      <c r="W754" s="22"/>
      <c r="X754" s="22"/>
      <c r="Y754" s="22"/>
      <c r="Z754" s="22"/>
    </row>
    <row r="755" spans="1:26" s="20" customFormat="1">
      <c r="A755" s="19"/>
      <c r="K755" s="21"/>
      <c r="L755" s="21"/>
      <c r="M755" s="21"/>
      <c r="N755" s="22"/>
      <c r="O755" s="22"/>
      <c r="P755" s="22"/>
      <c r="Q755" s="22"/>
      <c r="R755" s="22"/>
      <c r="S755" s="22"/>
      <c r="T755" s="22"/>
      <c r="U755" s="22"/>
      <c r="V755" s="22"/>
      <c r="W755" s="22"/>
      <c r="X755" s="22"/>
      <c r="Y755" s="22"/>
      <c r="Z755" s="22"/>
    </row>
    <row r="756" spans="1:26" s="20" customFormat="1">
      <c r="A756" s="19"/>
      <c r="K756" s="21"/>
      <c r="L756" s="21"/>
      <c r="M756" s="21"/>
      <c r="N756" s="22"/>
      <c r="O756" s="22"/>
      <c r="P756" s="22"/>
      <c r="Q756" s="22"/>
      <c r="R756" s="22"/>
      <c r="S756" s="22"/>
      <c r="T756" s="22"/>
      <c r="U756" s="22"/>
      <c r="V756" s="22"/>
      <c r="W756" s="22"/>
      <c r="X756" s="22"/>
      <c r="Y756" s="22"/>
      <c r="Z756" s="22"/>
    </row>
    <row r="757" spans="1:26" s="20" customFormat="1">
      <c r="A757" s="19"/>
      <c r="K757" s="21"/>
      <c r="L757" s="21"/>
      <c r="M757" s="21"/>
      <c r="N757" s="22"/>
      <c r="O757" s="22"/>
      <c r="P757" s="22"/>
      <c r="Q757" s="22"/>
      <c r="R757" s="22"/>
      <c r="S757" s="22"/>
      <c r="T757" s="22"/>
      <c r="U757" s="22"/>
      <c r="V757" s="22"/>
      <c r="W757" s="22"/>
      <c r="X757" s="22"/>
      <c r="Y757" s="22"/>
      <c r="Z757" s="22"/>
    </row>
    <row r="758" spans="1:26" s="20" customFormat="1">
      <c r="A758" s="19"/>
      <c r="K758" s="21"/>
      <c r="L758" s="21"/>
      <c r="M758" s="21"/>
      <c r="N758" s="22"/>
      <c r="O758" s="22"/>
      <c r="P758" s="22"/>
      <c r="Q758" s="22"/>
      <c r="R758" s="22"/>
      <c r="S758" s="22"/>
      <c r="T758" s="22"/>
      <c r="U758" s="22"/>
      <c r="V758" s="22"/>
      <c r="W758" s="22"/>
      <c r="X758" s="22"/>
      <c r="Y758" s="22"/>
      <c r="Z758" s="22"/>
    </row>
    <row r="759" spans="1:26" s="20" customFormat="1">
      <c r="A759" s="19"/>
      <c r="K759" s="21"/>
      <c r="L759" s="21"/>
      <c r="M759" s="21"/>
      <c r="N759" s="22"/>
      <c r="O759" s="22"/>
      <c r="P759" s="22"/>
      <c r="Q759" s="22"/>
      <c r="R759" s="22"/>
      <c r="S759" s="22"/>
      <c r="T759" s="22"/>
      <c r="U759" s="22"/>
      <c r="V759" s="22"/>
      <c r="W759" s="22"/>
      <c r="X759" s="22"/>
      <c r="Y759" s="22"/>
      <c r="Z759" s="22"/>
    </row>
    <row r="760" spans="1:26" s="20" customFormat="1">
      <c r="A760" s="19"/>
      <c r="K760" s="21"/>
      <c r="L760" s="21"/>
      <c r="M760" s="21"/>
      <c r="N760" s="22"/>
      <c r="O760" s="22"/>
      <c r="P760" s="22"/>
      <c r="Q760" s="22"/>
      <c r="R760" s="22"/>
      <c r="S760" s="22"/>
      <c r="T760" s="22"/>
      <c r="U760" s="22"/>
      <c r="V760" s="22"/>
      <c r="W760" s="22"/>
      <c r="X760" s="22"/>
      <c r="Y760" s="22"/>
      <c r="Z760" s="22"/>
    </row>
    <row r="761" spans="1:26" s="20" customFormat="1">
      <c r="A761" s="19"/>
      <c r="K761" s="21"/>
      <c r="L761" s="21"/>
      <c r="M761" s="21"/>
      <c r="N761" s="22"/>
      <c r="O761" s="22"/>
      <c r="P761" s="22"/>
      <c r="Q761" s="22"/>
      <c r="R761" s="22"/>
      <c r="S761" s="22"/>
      <c r="T761" s="22"/>
      <c r="U761" s="22"/>
      <c r="V761" s="22"/>
      <c r="W761" s="22"/>
      <c r="X761" s="22"/>
      <c r="Y761" s="22"/>
      <c r="Z761" s="22"/>
    </row>
    <row r="762" spans="1:26" s="20" customFormat="1">
      <c r="A762" s="19"/>
      <c r="K762" s="21"/>
      <c r="L762" s="21"/>
      <c r="M762" s="21"/>
      <c r="N762" s="22"/>
      <c r="O762" s="22"/>
      <c r="P762" s="22"/>
      <c r="Q762" s="22"/>
      <c r="R762" s="22"/>
      <c r="S762" s="22"/>
      <c r="T762" s="22"/>
      <c r="U762" s="22"/>
      <c r="V762" s="22"/>
      <c r="W762" s="22"/>
      <c r="X762" s="22"/>
      <c r="Y762" s="22"/>
      <c r="Z762" s="22"/>
    </row>
    <row r="763" spans="1:26" s="20" customFormat="1">
      <c r="A763" s="19"/>
      <c r="K763" s="21"/>
      <c r="L763" s="21"/>
      <c r="M763" s="21"/>
      <c r="N763" s="22"/>
      <c r="O763" s="22"/>
      <c r="P763" s="22"/>
      <c r="Q763" s="22"/>
      <c r="R763" s="22"/>
      <c r="S763" s="22"/>
      <c r="T763" s="22"/>
      <c r="U763" s="22"/>
      <c r="V763" s="22"/>
      <c r="W763" s="22"/>
      <c r="X763" s="22"/>
      <c r="Y763" s="22"/>
      <c r="Z763" s="22"/>
    </row>
    <row r="764" spans="1:26" s="20" customFormat="1">
      <c r="A764" s="19"/>
      <c r="K764" s="21"/>
      <c r="L764" s="21"/>
      <c r="M764" s="21"/>
      <c r="N764" s="22"/>
      <c r="O764" s="22"/>
      <c r="P764" s="22"/>
      <c r="Q764" s="22"/>
      <c r="R764" s="22"/>
      <c r="S764" s="22"/>
      <c r="T764" s="22"/>
      <c r="U764" s="22"/>
      <c r="V764" s="22"/>
      <c r="W764" s="22"/>
      <c r="X764" s="22"/>
      <c r="Y764" s="22"/>
      <c r="Z764" s="22"/>
    </row>
    <row r="765" spans="1:26" s="20" customFormat="1">
      <c r="A765" s="19"/>
      <c r="K765" s="21"/>
      <c r="L765" s="21"/>
      <c r="M765" s="21"/>
      <c r="N765" s="22"/>
      <c r="O765" s="22"/>
      <c r="P765" s="22"/>
      <c r="Q765" s="22"/>
      <c r="R765" s="22"/>
      <c r="S765" s="22"/>
      <c r="T765" s="22"/>
      <c r="U765" s="22"/>
      <c r="V765" s="22"/>
      <c r="W765" s="22"/>
      <c r="X765" s="22"/>
      <c r="Y765" s="22"/>
      <c r="Z765" s="22"/>
    </row>
    <row r="766" spans="1:26" s="20" customFormat="1">
      <c r="A766" s="19"/>
      <c r="K766" s="21"/>
      <c r="L766" s="21"/>
      <c r="M766" s="21"/>
      <c r="N766" s="22"/>
      <c r="O766" s="22"/>
      <c r="P766" s="22"/>
      <c r="Q766" s="22"/>
      <c r="R766" s="22"/>
      <c r="S766" s="22"/>
      <c r="T766" s="22"/>
      <c r="U766" s="22"/>
      <c r="V766" s="22"/>
      <c r="W766" s="22"/>
      <c r="X766" s="22"/>
      <c r="Y766" s="22"/>
      <c r="Z766" s="22"/>
    </row>
    <row r="767" spans="1:26" s="20" customFormat="1">
      <c r="A767" s="19"/>
      <c r="K767" s="21"/>
      <c r="L767" s="21"/>
      <c r="M767" s="21"/>
      <c r="N767" s="22"/>
      <c r="O767" s="22"/>
      <c r="P767" s="22"/>
      <c r="Q767" s="22"/>
      <c r="R767" s="22"/>
      <c r="S767" s="22"/>
      <c r="T767" s="22"/>
      <c r="U767" s="22"/>
      <c r="V767" s="22"/>
      <c r="W767" s="22"/>
      <c r="X767" s="22"/>
      <c r="Y767" s="22"/>
      <c r="Z767" s="22"/>
    </row>
    <row r="768" spans="1:26" s="20" customFormat="1">
      <c r="A768" s="19"/>
      <c r="K768" s="21"/>
      <c r="L768" s="21"/>
      <c r="M768" s="21"/>
      <c r="N768" s="22"/>
      <c r="O768" s="22"/>
      <c r="P768" s="22"/>
      <c r="Q768" s="22"/>
      <c r="R768" s="22"/>
      <c r="S768" s="22"/>
      <c r="T768" s="22"/>
      <c r="U768" s="22"/>
      <c r="V768" s="22"/>
      <c r="W768" s="22"/>
      <c r="X768" s="22"/>
      <c r="Y768" s="22"/>
      <c r="Z768" s="22"/>
    </row>
    <row r="769" spans="1:26" s="20" customFormat="1">
      <c r="A769" s="19"/>
      <c r="K769" s="21"/>
      <c r="L769" s="21"/>
      <c r="M769" s="21"/>
      <c r="N769" s="22"/>
      <c r="O769" s="22"/>
      <c r="P769" s="22"/>
      <c r="Q769" s="22"/>
      <c r="R769" s="22"/>
      <c r="S769" s="22"/>
      <c r="T769" s="22"/>
      <c r="U769" s="22"/>
      <c r="V769" s="22"/>
      <c r="W769" s="22"/>
      <c r="X769" s="22"/>
      <c r="Y769" s="22"/>
      <c r="Z769" s="22"/>
    </row>
    <row r="770" spans="1:26" s="20" customFormat="1">
      <c r="A770" s="19"/>
      <c r="K770" s="21"/>
      <c r="L770" s="21"/>
      <c r="M770" s="21"/>
      <c r="N770" s="22"/>
      <c r="O770" s="22"/>
      <c r="P770" s="22"/>
      <c r="Q770" s="22"/>
      <c r="R770" s="22"/>
      <c r="S770" s="22"/>
      <c r="T770" s="22"/>
      <c r="U770" s="22"/>
      <c r="V770" s="22"/>
      <c r="W770" s="22"/>
      <c r="X770" s="22"/>
      <c r="Y770" s="22"/>
      <c r="Z770" s="22"/>
    </row>
    <row r="771" spans="1:26" s="20" customFormat="1">
      <c r="A771" s="19"/>
      <c r="K771" s="21"/>
      <c r="L771" s="21"/>
      <c r="M771" s="21"/>
      <c r="N771" s="22"/>
      <c r="O771" s="22"/>
      <c r="P771" s="22"/>
      <c r="Q771" s="22"/>
      <c r="R771" s="22"/>
      <c r="S771" s="22"/>
      <c r="T771" s="22"/>
      <c r="U771" s="22"/>
      <c r="V771" s="22"/>
      <c r="W771" s="22"/>
      <c r="X771" s="22"/>
      <c r="Y771" s="22"/>
      <c r="Z771" s="22"/>
    </row>
    <row r="772" spans="1:26" s="20" customFormat="1">
      <c r="A772" s="19"/>
      <c r="K772" s="21"/>
      <c r="L772" s="21"/>
      <c r="M772" s="21"/>
      <c r="N772" s="22"/>
      <c r="O772" s="22"/>
      <c r="P772" s="22"/>
      <c r="Q772" s="22"/>
      <c r="R772" s="22"/>
      <c r="S772" s="22"/>
      <c r="T772" s="22"/>
      <c r="U772" s="22"/>
      <c r="V772" s="22"/>
      <c r="W772" s="22"/>
      <c r="X772" s="22"/>
      <c r="Y772" s="22"/>
      <c r="Z772" s="22"/>
    </row>
    <row r="773" spans="1:26" s="20" customFormat="1">
      <c r="A773" s="19"/>
      <c r="K773" s="21"/>
      <c r="L773" s="21"/>
      <c r="M773" s="21"/>
      <c r="N773" s="22"/>
      <c r="O773" s="22"/>
      <c r="P773" s="22"/>
      <c r="Q773" s="22"/>
      <c r="R773" s="22"/>
      <c r="S773" s="22"/>
      <c r="T773" s="22"/>
      <c r="U773" s="22"/>
      <c r="V773" s="22"/>
      <c r="W773" s="22"/>
      <c r="X773" s="22"/>
      <c r="Y773" s="22"/>
      <c r="Z773" s="22"/>
    </row>
    <row r="774" spans="1:26" s="20" customFormat="1">
      <c r="A774" s="19"/>
      <c r="K774" s="21"/>
      <c r="L774" s="21"/>
      <c r="M774" s="21"/>
      <c r="N774" s="22"/>
      <c r="O774" s="22"/>
      <c r="P774" s="22"/>
      <c r="Q774" s="22"/>
      <c r="R774" s="22"/>
      <c r="S774" s="22"/>
      <c r="T774" s="22"/>
      <c r="U774" s="22"/>
      <c r="V774" s="22"/>
      <c r="W774" s="22"/>
      <c r="X774" s="22"/>
      <c r="Y774" s="22"/>
      <c r="Z774" s="22"/>
    </row>
    <row r="775" spans="1:26" s="20" customFormat="1">
      <c r="A775" s="19"/>
      <c r="K775" s="21"/>
      <c r="L775" s="21"/>
      <c r="M775" s="21"/>
      <c r="N775" s="22"/>
      <c r="O775" s="22"/>
      <c r="P775" s="22"/>
      <c r="Q775" s="22"/>
      <c r="R775" s="22"/>
      <c r="S775" s="22"/>
      <c r="T775" s="22"/>
      <c r="U775" s="22"/>
      <c r="V775" s="22"/>
      <c r="W775" s="22"/>
      <c r="X775" s="22"/>
      <c r="Y775" s="22"/>
      <c r="Z775" s="22"/>
    </row>
    <row r="776" spans="1:26" s="20" customFormat="1">
      <c r="A776" s="19"/>
      <c r="K776" s="21"/>
      <c r="L776" s="21"/>
      <c r="M776" s="21"/>
      <c r="N776" s="22"/>
      <c r="O776" s="22"/>
      <c r="P776" s="22"/>
      <c r="Q776" s="22"/>
      <c r="R776" s="22"/>
      <c r="S776" s="22"/>
      <c r="T776" s="22"/>
      <c r="U776" s="22"/>
      <c r="V776" s="22"/>
      <c r="W776" s="22"/>
      <c r="X776" s="22"/>
      <c r="Y776" s="22"/>
      <c r="Z776" s="22"/>
    </row>
    <row r="777" spans="1:26" s="20" customFormat="1">
      <c r="A777" s="19"/>
      <c r="K777" s="21"/>
      <c r="L777" s="21"/>
      <c r="M777" s="21"/>
      <c r="N777" s="22"/>
      <c r="O777" s="22"/>
      <c r="P777" s="22"/>
      <c r="Q777" s="22"/>
      <c r="R777" s="22"/>
      <c r="S777" s="22"/>
      <c r="T777" s="22"/>
      <c r="U777" s="22"/>
      <c r="V777" s="22"/>
      <c r="W777" s="22"/>
      <c r="X777" s="22"/>
      <c r="Y777" s="22"/>
      <c r="Z777" s="22"/>
    </row>
    <row r="778" spans="1:26" s="20" customFormat="1">
      <c r="A778" s="19"/>
      <c r="K778" s="21"/>
      <c r="L778" s="21"/>
      <c r="M778" s="21"/>
      <c r="N778" s="22"/>
      <c r="O778" s="22"/>
      <c r="P778" s="22"/>
      <c r="Q778" s="22"/>
      <c r="R778" s="22"/>
      <c r="S778" s="22"/>
      <c r="T778" s="22"/>
      <c r="U778" s="22"/>
      <c r="V778" s="22"/>
      <c r="W778" s="22"/>
      <c r="X778" s="22"/>
      <c r="Y778" s="22"/>
      <c r="Z778" s="22"/>
    </row>
    <row r="779" spans="1:26" s="20" customFormat="1">
      <c r="A779" s="19"/>
      <c r="K779" s="21"/>
      <c r="L779" s="21"/>
      <c r="M779" s="21"/>
      <c r="N779" s="22"/>
      <c r="O779" s="22"/>
      <c r="P779" s="22"/>
      <c r="Q779" s="22"/>
      <c r="R779" s="22"/>
      <c r="S779" s="22"/>
      <c r="T779" s="22"/>
      <c r="U779" s="22"/>
      <c r="V779" s="22"/>
      <c r="W779" s="22"/>
      <c r="X779" s="22"/>
      <c r="Y779" s="22"/>
      <c r="Z779" s="22"/>
    </row>
    <row r="780" spans="1:26" s="20" customFormat="1">
      <c r="A780" s="19"/>
      <c r="K780" s="21"/>
      <c r="L780" s="21"/>
      <c r="M780" s="21"/>
      <c r="N780" s="22"/>
      <c r="O780" s="22"/>
      <c r="P780" s="22"/>
      <c r="Q780" s="22"/>
      <c r="R780" s="22"/>
      <c r="S780" s="22"/>
      <c r="T780" s="22"/>
      <c r="U780" s="22"/>
      <c r="V780" s="22"/>
      <c r="W780" s="22"/>
      <c r="X780" s="22"/>
      <c r="Y780" s="22"/>
      <c r="Z780" s="22"/>
    </row>
    <row r="781" spans="1:26" s="20" customFormat="1">
      <c r="A781" s="19"/>
      <c r="K781" s="21"/>
      <c r="L781" s="21"/>
      <c r="M781" s="21"/>
      <c r="N781" s="22"/>
      <c r="O781" s="22"/>
      <c r="P781" s="22"/>
      <c r="Q781" s="22"/>
      <c r="R781" s="22"/>
      <c r="S781" s="22"/>
      <c r="T781" s="22"/>
      <c r="U781" s="22"/>
      <c r="V781" s="22"/>
      <c r="W781" s="22"/>
      <c r="X781" s="22"/>
      <c r="Y781" s="22"/>
      <c r="Z781" s="22"/>
    </row>
    <row r="782" spans="1:26" s="20" customFormat="1">
      <c r="A782" s="19"/>
      <c r="K782" s="21"/>
      <c r="L782" s="21"/>
      <c r="M782" s="21"/>
      <c r="N782" s="22"/>
      <c r="O782" s="22"/>
      <c r="P782" s="22"/>
      <c r="Q782" s="22"/>
      <c r="R782" s="22"/>
      <c r="S782" s="22"/>
      <c r="T782" s="22"/>
      <c r="U782" s="22"/>
      <c r="V782" s="22"/>
      <c r="W782" s="22"/>
      <c r="X782" s="22"/>
      <c r="Y782" s="22"/>
      <c r="Z782" s="22"/>
    </row>
    <row r="783" spans="1:26" s="20" customFormat="1">
      <c r="A783" s="19"/>
      <c r="K783" s="21"/>
      <c r="L783" s="21"/>
      <c r="M783" s="21"/>
      <c r="N783" s="22"/>
      <c r="O783" s="22"/>
      <c r="P783" s="22"/>
      <c r="Q783" s="22"/>
      <c r="R783" s="22"/>
      <c r="S783" s="22"/>
      <c r="T783" s="22"/>
      <c r="U783" s="22"/>
      <c r="V783" s="22"/>
      <c r="W783" s="22"/>
      <c r="X783" s="22"/>
      <c r="Y783" s="22"/>
      <c r="Z783" s="22"/>
    </row>
    <row r="784" spans="1:26" s="20" customFormat="1">
      <c r="A784" s="19"/>
      <c r="K784" s="21"/>
      <c r="L784" s="21"/>
      <c r="M784" s="21"/>
      <c r="N784" s="22"/>
      <c r="O784" s="22"/>
      <c r="P784" s="22"/>
      <c r="Q784" s="22"/>
      <c r="R784" s="22"/>
      <c r="S784" s="22"/>
      <c r="T784" s="22"/>
      <c r="U784" s="22"/>
      <c r="V784" s="22"/>
      <c r="W784" s="22"/>
      <c r="X784" s="22"/>
      <c r="Y784" s="22"/>
      <c r="Z784" s="22"/>
    </row>
    <row r="785" spans="1:26" s="20" customFormat="1">
      <c r="A785" s="19"/>
      <c r="K785" s="21"/>
      <c r="L785" s="21"/>
      <c r="M785" s="21"/>
      <c r="N785" s="22"/>
      <c r="O785" s="22"/>
      <c r="P785" s="22"/>
      <c r="Q785" s="22"/>
      <c r="R785" s="22"/>
      <c r="S785" s="22"/>
      <c r="T785" s="22"/>
      <c r="U785" s="22"/>
      <c r="V785" s="22"/>
      <c r="W785" s="22"/>
      <c r="X785" s="22"/>
      <c r="Y785" s="22"/>
      <c r="Z785" s="22"/>
    </row>
    <row r="786" spans="1:26" s="20" customFormat="1">
      <c r="A786" s="19"/>
      <c r="K786" s="21"/>
      <c r="L786" s="21"/>
      <c r="M786" s="21"/>
      <c r="N786" s="22"/>
      <c r="O786" s="22"/>
      <c r="P786" s="22"/>
      <c r="Q786" s="22"/>
      <c r="R786" s="22"/>
      <c r="S786" s="22"/>
      <c r="T786" s="22"/>
      <c r="U786" s="22"/>
      <c r="V786" s="22"/>
      <c r="W786" s="22"/>
      <c r="X786" s="22"/>
      <c r="Y786" s="22"/>
      <c r="Z786" s="22"/>
    </row>
    <row r="787" spans="1:26" s="20" customFormat="1">
      <c r="A787" s="19"/>
      <c r="K787" s="21"/>
      <c r="L787" s="21"/>
      <c r="M787" s="21"/>
      <c r="N787" s="22"/>
      <c r="O787" s="22"/>
      <c r="P787" s="22"/>
      <c r="Q787" s="22"/>
      <c r="R787" s="22"/>
      <c r="S787" s="22"/>
      <c r="T787" s="22"/>
      <c r="U787" s="22"/>
      <c r="V787" s="22"/>
      <c r="W787" s="22"/>
      <c r="X787" s="22"/>
      <c r="Y787" s="22"/>
      <c r="Z787" s="22"/>
    </row>
    <row r="788" spans="1:26" s="20" customFormat="1">
      <c r="A788" s="19"/>
      <c r="K788" s="21"/>
      <c r="L788" s="21"/>
      <c r="M788" s="21"/>
      <c r="N788" s="22"/>
      <c r="O788" s="22"/>
      <c r="P788" s="22"/>
      <c r="Q788" s="22"/>
      <c r="R788" s="22"/>
      <c r="S788" s="22"/>
      <c r="T788" s="22"/>
      <c r="U788" s="22"/>
      <c r="V788" s="22"/>
      <c r="W788" s="22"/>
      <c r="X788" s="22"/>
      <c r="Y788" s="22"/>
      <c r="Z788" s="22"/>
    </row>
    <row r="789" spans="1:26" s="20" customFormat="1">
      <c r="A789" s="19"/>
      <c r="K789" s="21"/>
      <c r="L789" s="21"/>
      <c r="M789" s="21"/>
      <c r="N789" s="22"/>
      <c r="O789" s="22"/>
      <c r="P789" s="22"/>
      <c r="Q789" s="22"/>
      <c r="R789" s="22"/>
      <c r="S789" s="22"/>
      <c r="T789" s="22"/>
      <c r="U789" s="22"/>
      <c r="V789" s="22"/>
      <c r="W789" s="22"/>
      <c r="X789" s="22"/>
      <c r="Y789" s="22"/>
      <c r="Z789" s="22"/>
    </row>
    <row r="790" spans="1:26" s="20" customFormat="1">
      <c r="A790" s="19"/>
      <c r="K790" s="21"/>
      <c r="L790" s="21"/>
      <c r="M790" s="21"/>
      <c r="N790" s="22"/>
      <c r="O790" s="22"/>
      <c r="P790" s="22"/>
      <c r="Q790" s="22"/>
      <c r="R790" s="22"/>
      <c r="S790" s="22"/>
      <c r="T790" s="22"/>
      <c r="U790" s="22"/>
      <c r="V790" s="22"/>
      <c r="W790" s="22"/>
      <c r="X790" s="22"/>
      <c r="Y790" s="22"/>
      <c r="Z790" s="22"/>
    </row>
    <row r="791" spans="1:26" s="20" customFormat="1">
      <c r="A791" s="19"/>
      <c r="K791" s="21"/>
      <c r="L791" s="21"/>
      <c r="M791" s="21"/>
      <c r="N791" s="22"/>
      <c r="O791" s="22"/>
      <c r="P791" s="22"/>
      <c r="Q791" s="22"/>
      <c r="R791" s="22"/>
      <c r="S791" s="22"/>
      <c r="T791" s="22"/>
      <c r="U791" s="22"/>
      <c r="V791" s="22"/>
      <c r="W791" s="22"/>
      <c r="X791" s="22"/>
      <c r="Y791" s="22"/>
      <c r="Z791" s="22"/>
    </row>
    <row r="792" spans="1:26" s="20" customFormat="1">
      <c r="A792" s="19"/>
      <c r="K792" s="21"/>
      <c r="L792" s="21"/>
      <c r="M792" s="21"/>
      <c r="N792" s="22"/>
      <c r="O792" s="22"/>
      <c r="P792" s="22"/>
      <c r="Q792" s="22"/>
      <c r="R792" s="22"/>
      <c r="S792" s="22"/>
      <c r="T792" s="22"/>
      <c r="U792" s="22"/>
      <c r="V792" s="22"/>
      <c r="W792" s="22"/>
      <c r="X792" s="22"/>
      <c r="Y792" s="22"/>
      <c r="Z792" s="22"/>
    </row>
    <row r="793" spans="1:26" s="20" customFormat="1">
      <c r="A793" s="19"/>
      <c r="K793" s="21"/>
      <c r="L793" s="21"/>
      <c r="M793" s="21"/>
      <c r="N793" s="22"/>
      <c r="O793" s="22"/>
      <c r="P793" s="22"/>
      <c r="Q793" s="22"/>
      <c r="R793" s="22"/>
      <c r="S793" s="22"/>
      <c r="T793" s="22"/>
      <c r="U793" s="22"/>
      <c r="V793" s="22"/>
      <c r="W793" s="22"/>
      <c r="X793" s="22"/>
      <c r="Y793" s="22"/>
      <c r="Z793" s="22"/>
    </row>
    <row r="794" spans="1:26" s="20" customFormat="1">
      <c r="A794" s="19"/>
      <c r="K794" s="21"/>
      <c r="L794" s="21"/>
      <c r="M794" s="21"/>
      <c r="N794" s="22"/>
      <c r="O794" s="22"/>
      <c r="P794" s="22"/>
      <c r="Q794" s="22"/>
      <c r="R794" s="22"/>
      <c r="S794" s="22"/>
      <c r="T794" s="22"/>
      <c r="U794" s="22"/>
      <c r="V794" s="22"/>
      <c r="W794" s="22"/>
      <c r="X794" s="22"/>
      <c r="Y794" s="22"/>
      <c r="Z794" s="22"/>
    </row>
    <row r="795" spans="1:26" s="20" customFormat="1">
      <c r="A795" s="19"/>
      <c r="K795" s="21"/>
      <c r="L795" s="21"/>
      <c r="M795" s="21"/>
      <c r="N795" s="22"/>
      <c r="O795" s="22"/>
      <c r="P795" s="22"/>
      <c r="Q795" s="22"/>
      <c r="R795" s="22"/>
      <c r="S795" s="22"/>
      <c r="T795" s="22"/>
      <c r="U795" s="22"/>
      <c r="V795" s="22"/>
      <c r="W795" s="22"/>
      <c r="X795" s="22"/>
      <c r="Y795" s="22"/>
      <c r="Z795" s="22"/>
    </row>
    <row r="796" spans="1:26" s="20" customFormat="1">
      <c r="A796" s="19"/>
      <c r="K796" s="21"/>
      <c r="L796" s="21"/>
      <c r="M796" s="21"/>
      <c r="N796" s="22"/>
      <c r="O796" s="22"/>
      <c r="P796" s="22"/>
      <c r="Q796" s="22"/>
      <c r="R796" s="22"/>
      <c r="S796" s="22"/>
      <c r="T796" s="22"/>
      <c r="U796" s="22"/>
      <c r="V796" s="22"/>
      <c r="W796" s="22"/>
      <c r="X796" s="22"/>
      <c r="Y796" s="22"/>
      <c r="Z796" s="22"/>
    </row>
    <row r="797" spans="1:26" s="20" customFormat="1">
      <c r="A797" s="19"/>
      <c r="K797" s="21"/>
      <c r="L797" s="21"/>
      <c r="M797" s="21"/>
      <c r="N797" s="22"/>
      <c r="O797" s="22"/>
      <c r="P797" s="22"/>
      <c r="Q797" s="22"/>
      <c r="R797" s="22"/>
      <c r="S797" s="22"/>
      <c r="T797" s="22"/>
      <c r="U797" s="22"/>
      <c r="V797" s="22"/>
      <c r="W797" s="22"/>
      <c r="X797" s="22"/>
      <c r="Y797" s="22"/>
      <c r="Z797" s="22"/>
    </row>
    <row r="798" spans="1:26" s="20" customFormat="1">
      <c r="A798" s="19"/>
      <c r="K798" s="21"/>
      <c r="L798" s="21"/>
      <c r="M798" s="21"/>
      <c r="N798" s="22"/>
      <c r="O798" s="22"/>
      <c r="P798" s="22"/>
      <c r="Q798" s="22"/>
      <c r="R798" s="22"/>
      <c r="S798" s="22"/>
      <c r="T798" s="22"/>
      <c r="U798" s="22"/>
      <c r="V798" s="22"/>
      <c r="W798" s="22"/>
      <c r="X798" s="22"/>
      <c r="Y798" s="22"/>
      <c r="Z798" s="22"/>
    </row>
    <row r="799" spans="1:26" s="20" customFormat="1">
      <c r="A799" s="19"/>
      <c r="K799" s="21"/>
      <c r="L799" s="21"/>
      <c r="M799" s="21"/>
      <c r="N799" s="22"/>
      <c r="O799" s="22"/>
      <c r="P799" s="22"/>
      <c r="Q799" s="22"/>
      <c r="R799" s="22"/>
      <c r="S799" s="22"/>
      <c r="T799" s="22"/>
      <c r="U799" s="22"/>
      <c r="V799" s="22"/>
      <c r="W799" s="22"/>
      <c r="X799" s="22"/>
      <c r="Y799" s="22"/>
      <c r="Z799" s="22"/>
    </row>
    <row r="800" spans="1:26" s="20" customFormat="1">
      <c r="A800" s="19"/>
      <c r="K800" s="21"/>
      <c r="L800" s="21"/>
      <c r="M800" s="21"/>
      <c r="N800" s="22"/>
      <c r="O800" s="22"/>
      <c r="P800" s="22"/>
      <c r="Q800" s="22"/>
      <c r="R800" s="22"/>
      <c r="S800" s="22"/>
      <c r="T800" s="22"/>
      <c r="U800" s="22"/>
      <c r="V800" s="22"/>
      <c r="W800" s="22"/>
      <c r="X800" s="22"/>
      <c r="Y800" s="22"/>
      <c r="Z800" s="22"/>
    </row>
    <row r="801" spans="1:26" s="20" customFormat="1">
      <c r="A801" s="19"/>
      <c r="K801" s="21"/>
      <c r="L801" s="21"/>
      <c r="M801" s="21"/>
      <c r="N801" s="22"/>
      <c r="O801" s="22"/>
      <c r="P801" s="22"/>
      <c r="Q801" s="22"/>
      <c r="R801" s="22"/>
      <c r="S801" s="22"/>
      <c r="T801" s="22"/>
      <c r="U801" s="22"/>
      <c r="V801" s="22"/>
      <c r="W801" s="22"/>
      <c r="X801" s="22"/>
      <c r="Y801" s="22"/>
      <c r="Z801" s="22"/>
    </row>
    <row r="802" spans="1:26" s="20" customFormat="1">
      <c r="A802" s="19"/>
      <c r="K802" s="21"/>
      <c r="L802" s="21"/>
      <c r="M802" s="21"/>
      <c r="N802" s="22"/>
      <c r="O802" s="22"/>
      <c r="P802" s="22"/>
      <c r="Q802" s="22"/>
      <c r="R802" s="22"/>
      <c r="S802" s="22"/>
      <c r="T802" s="22"/>
      <c r="U802" s="22"/>
      <c r="V802" s="22"/>
      <c r="W802" s="22"/>
      <c r="X802" s="22"/>
      <c r="Y802" s="22"/>
      <c r="Z802" s="22"/>
    </row>
    <row r="803" spans="1:26" s="20" customFormat="1">
      <c r="A803" s="19"/>
      <c r="K803" s="21"/>
      <c r="L803" s="21"/>
      <c r="M803" s="21"/>
      <c r="N803" s="22"/>
      <c r="O803" s="22"/>
      <c r="P803" s="22"/>
      <c r="Q803" s="22"/>
      <c r="R803" s="22"/>
      <c r="S803" s="22"/>
      <c r="T803" s="22"/>
      <c r="U803" s="22"/>
      <c r="V803" s="22"/>
      <c r="W803" s="22"/>
      <c r="X803" s="22"/>
      <c r="Y803" s="22"/>
      <c r="Z803" s="22"/>
    </row>
    <row r="804" spans="1:26" s="20" customFormat="1">
      <c r="A804" s="19"/>
      <c r="K804" s="21"/>
      <c r="L804" s="21"/>
      <c r="M804" s="21"/>
      <c r="N804" s="22"/>
      <c r="O804" s="22"/>
      <c r="P804" s="22"/>
      <c r="Q804" s="22"/>
      <c r="R804" s="22"/>
      <c r="S804" s="22"/>
      <c r="T804" s="22"/>
      <c r="U804" s="22"/>
      <c r="V804" s="22"/>
      <c r="W804" s="22"/>
      <c r="X804" s="22"/>
      <c r="Y804" s="22"/>
      <c r="Z804" s="22"/>
    </row>
    <row r="805" spans="1:26" s="20" customFormat="1">
      <c r="A805" s="19"/>
      <c r="K805" s="21"/>
      <c r="L805" s="21"/>
      <c r="M805" s="21"/>
      <c r="N805" s="22"/>
      <c r="O805" s="22"/>
      <c r="P805" s="22"/>
      <c r="Q805" s="22"/>
      <c r="R805" s="22"/>
      <c r="S805" s="22"/>
      <c r="T805" s="22"/>
      <c r="U805" s="22"/>
      <c r="V805" s="22"/>
      <c r="W805" s="22"/>
      <c r="X805" s="22"/>
      <c r="Y805" s="22"/>
      <c r="Z805" s="22"/>
    </row>
    <row r="806" spans="1:26" s="20" customFormat="1">
      <c r="A806" s="19"/>
      <c r="K806" s="21"/>
      <c r="L806" s="21"/>
      <c r="M806" s="21"/>
      <c r="N806" s="22"/>
      <c r="O806" s="22"/>
      <c r="P806" s="22"/>
      <c r="Q806" s="22"/>
      <c r="R806" s="22"/>
      <c r="S806" s="22"/>
      <c r="T806" s="22"/>
      <c r="U806" s="22"/>
      <c r="V806" s="22"/>
      <c r="W806" s="22"/>
      <c r="X806" s="22"/>
      <c r="Y806" s="22"/>
      <c r="Z806" s="22"/>
    </row>
    <row r="807" spans="1:26" s="20" customFormat="1">
      <c r="A807" s="19"/>
      <c r="K807" s="21"/>
      <c r="L807" s="21"/>
      <c r="M807" s="21"/>
      <c r="N807" s="22"/>
      <c r="O807" s="22"/>
      <c r="P807" s="22"/>
      <c r="Q807" s="22"/>
      <c r="R807" s="22"/>
      <c r="S807" s="22"/>
      <c r="T807" s="22"/>
      <c r="U807" s="22"/>
      <c r="V807" s="22"/>
      <c r="W807" s="22"/>
      <c r="X807" s="22"/>
      <c r="Y807" s="22"/>
      <c r="Z807" s="22"/>
    </row>
    <row r="808" spans="1:26" s="20" customFormat="1">
      <c r="A808" s="19"/>
      <c r="K808" s="21"/>
      <c r="L808" s="21"/>
      <c r="M808" s="21"/>
      <c r="N808" s="22"/>
      <c r="O808" s="22"/>
      <c r="P808" s="22"/>
      <c r="Q808" s="22"/>
      <c r="R808" s="22"/>
      <c r="S808" s="22"/>
      <c r="T808" s="22"/>
      <c r="U808" s="22"/>
      <c r="V808" s="22"/>
      <c r="W808" s="22"/>
      <c r="X808" s="22"/>
      <c r="Y808" s="22"/>
      <c r="Z808" s="22"/>
    </row>
    <row r="809" spans="1:26" s="20" customFormat="1">
      <c r="A809" s="19"/>
      <c r="K809" s="21"/>
      <c r="L809" s="21"/>
      <c r="M809" s="21"/>
      <c r="N809" s="22"/>
      <c r="O809" s="22"/>
      <c r="P809" s="22"/>
      <c r="Q809" s="22"/>
      <c r="R809" s="22"/>
      <c r="S809" s="22"/>
      <c r="T809" s="22"/>
      <c r="U809" s="22"/>
      <c r="V809" s="22"/>
      <c r="W809" s="22"/>
      <c r="X809" s="22"/>
      <c r="Y809" s="22"/>
      <c r="Z809" s="22"/>
    </row>
    <row r="810" spans="1:26" s="20" customFormat="1">
      <c r="A810" s="19"/>
      <c r="K810" s="21"/>
      <c r="L810" s="21"/>
      <c r="M810" s="21"/>
      <c r="N810" s="22"/>
      <c r="O810" s="22"/>
      <c r="P810" s="22"/>
      <c r="Q810" s="22"/>
      <c r="R810" s="22"/>
      <c r="S810" s="22"/>
      <c r="T810" s="22"/>
      <c r="U810" s="22"/>
      <c r="V810" s="22"/>
      <c r="W810" s="22"/>
      <c r="X810" s="22"/>
      <c r="Y810" s="22"/>
      <c r="Z810" s="22"/>
    </row>
    <row r="811" spans="1:26" s="20" customFormat="1">
      <c r="A811" s="19"/>
      <c r="K811" s="21"/>
      <c r="L811" s="21"/>
      <c r="M811" s="21"/>
      <c r="N811" s="22"/>
      <c r="O811" s="22"/>
      <c r="P811" s="22"/>
      <c r="Q811" s="22"/>
      <c r="R811" s="22"/>
      <c r="S811" s="22"/>
      <c r="T811" s="22"/>
      <c r="U811" s="22"/>
      <c r="V811" s="22"/>
      <c r="W811" s="22"/>
      <c r="X811" s="22"/>
      <c r="Y811" s="22"/>
      <c r="Z811" s="22"/>
    </row>
    <row r="812" spans="1:26" s="20" customFormat="1">
      <c r="A812" s="19"/>
      <c r="K812" s="21"/>
      <c r="L812" s="21"/>
      <c r="M812" s="21"/>
      <c r="N812" s="22"/>
      <c r="O812" s="22"/>
      <c r="P812" s="22"/>
      <c r="Q812" s="22"/>
      <c r="R812" s="22"/>
      <c r="S812" s="22"/>
      <c r="T812" s="22"/>
      <c r="U812" s="22"/>
      <c r="V812" s="22"/>
      <c r="W812" s="22"/>
      <c r="X812" s="22"/>
      <c r="Y812" s="22"/>
      <c r="Z812" s="22"/>
    </row>
    <row r="813" spans="1:26" s="20" customFormat="1">
      <c r="A813" s="19"/>
      <c r="K813" s="21"/>
      <c r="L813" s="21"/>
      <c r="M813" s="21"/>
      <c r="N813" s="22"/>
      <c r="O813" s="22"/>
      <c r="P813" s="22"/>
      <c r="Q813" s="22"/>
      <c r="R813" s="22"/>
      <c r="S813" s="22"/>
      <c r="T813" s="22"/>
      <c r="U813" s="22"/>
      <c r="V813" s="22"/>
      <c r="W813" s="22"/>
      <c r="X813" s="22"/>
      <c r="Y813" s="22"/>
      <c r="Z813" s="22"/>
    </row>
    <row r="814" spans="1:26" s="20" customFormat="1">
      <c r="A814" s="19"/>
      <c r="K814" s="21"/>
      <c r="L814" s="21"/>
      <c r="M814" s="21"/>
      <c r="N814" s="22"/>
      <c r="O814" s="22"/>
      <c r="P814" s="22"/>
      <c r="Q814" s="22"/>
      <c r="R814" s="22"/>
      <c r="S814" s="22"/>
      <c r="T814" s="22"/>
      <c r="U814" s="22"/>
      <c r="V814" s="22"/>
      <c r="W814" s="22"/>
      <c r="X814" s="22"/>
      <c r="Y814" s="22"/>
      <c r="Z814" s="22"/>
    </row>
    <row r="815" spans="1:26" s="20" customFormat="1">
      <c r="A815" s="19"/>
      <c r="K815" s="21"/>
      <c r="L815" s="21"/>
      <c r="M815" s="21"/>
      <c r="N815" s="22"/>
      <c r="O815" s="22"/>
      <c r="P815" s="22"/>
      <c r="Q815" s="22"/>
      <c r="R815" s="22"/>
      <c r="S815" s="22"/>
      <c r="T815" s="22"/>
      <c r="U815" s="22"/>
      <c r="V815" s="22"/>
      <c r="W815" s="22"/>
      <c r="X815" s="22"/>
      <c r="Y815" s="22"/>
      <c r="Z815" s="22"/>
    </row>
    <row r="816" spans="1:26" s="20" customFormat="1">
      <c r="A816" s="19"/>
      <c r="K816" s="21"/>
      <c r="L816" s="21"/>
      <c r="M816" s="21"/>
      <c r="N816" s="22"/>
      <c r="O816" s="22"/>
      <c r="P816" s="22"/>
      <c r="Q816" s="22"/>
      <c r="R816" s="22"/>
      <c r="S816" s="22"/>
      <c r="T816" s="22"/>
      <c r="U816" s="22"/>
      <c r="V816" s="22"/>
      <c r="W816" s="22"/>
      <c r="X816" s="22"/>
      <c r="Y816" s="22"/>
      <c r="Z816" s="22"/>
    </row>
    <row r="817" spans="1:26" s="20" customFormat="1">
      <c r="A817" s="19"/>
      <c r="K817" s="21"/>
      <c r="L817" s="21"/>
      <c r="M817" s="21"/>
      <c r="N817" s="22"/>
      <c r="O817" s="22"/>
      <c r="P817" s="22"/>
      <c r="Q817" s="22"/>
      <c r="R817" s="22"/>
      <c r="S817" s="22"/>
      <c r="T817" s="22"/>
      <c r="U817" s="22"/>
      <c r="V817" s="22"/>
      <c r="W817" s="22"/>
      <c r="X817" s="22"/>
      <c r="Y817" s="22"/>
      <c r="Z817" s="22"/>
    </row>
    <row r="818" spans="1:26" s="20" customFormat="1">
      <c r="A818" s="19"/>
      <c r="K818" s="21"/>
      <c r="L818" s="21"/>
      <c r="M818" s="21"/>
      <c r="N818" s="22"/>
      <c r="O818" s="22"/>
      <c r="P818" s="22"/>
      <c r="Q818" s="22"/>
      <c r="R818" s="22"/>
      <c r="S818" s="22"/>
      <c r="T818" s="22"/>
      <c r="U818" s="22"/>
      <c r="V818" s="22"/>
      <c r="W818" s="22"/>
      <c r="X818" s="22"/>
      <c r="Y818" s="22"/>
      <c r="Z818" s="22"/>
    </row>
    <row r="819" spans="1:26" s="20" customFormat="1">
      <c r="A819" s="19"/>
      <c r="K819" s="21"/>
      <c r="L819" s="21"/>
      <c r="M819" s="21"/>
      <c r="N819" s="22"/>
      <c r="O819" s="22"/>
      <c r="P819" s="22"/>
      <c r="Q819" s="22"/>
      <c r="R819" s="22"/>
      <c r="S819" s="22"/>
      <c r="T819" s="22"/>
      <c r="U819" s="22"/>
      <c r="V819" s="22"/>
      <c r="W819" s="22"/>
      <c r="X819" s="22"/>
      <c r="Y819" s="22"/>
      <c r="Z819" s="22"/>
    </row>
    <row r="820" spans="1:26" s="20" customFormat="1">
      <c r="A820" s="19"/>
      <c r="K820" s="21"/>
      <c r="L820" s="21"/>
      <c r="M820" s="21"/>
      <c r="N820" s="22"/>
      <c r="O820" s="22"/>
      <c r="P820" s="22"/>
      <c r="Q820" s="22"/>
      <c r="R820" s="22"/>
      <c r="S820" s="22"/>
      <c r="T820" s="22"/>
      <c r="U820" s="22"/>
      <c r="V820" s="22"/>
      <c r="W820" s="22"/>
      <c r="X820" s="22"/>
      <c r="Y820" s="22"/>
      <c r="Z820" s="22"/>
    </row>
    <row r="821" spans="1:26" s="20" customFormat="1">
      <c r="A821" s="19"/>
      <c r="K821" s="21"/>
      <c r="L821" s="21"/>
      <c r="M821" s="21"/>
      <c r="N821" s="22"/>
      <c r="O821" s="22"/>
      <c r="P821" s="22"/>
      <c r="Q821" s="22"/>
      <c r="R821" s="22"/>
      <c r="S821" s="22"/>
      <c r="T821" s="22"/>
      <c r="U821" s="22"/>
      <c r="V821" s="22"/>
      <c r="W821" s="22"/>
      <c r="X821" s="22"/>
      <c r="Y821" s="22"/>
      <c r="Z821" s="22"/>
    </row>
    <row r="822" spans="1:26" s="20" customFormat="1">
      <c r="A822" s="19"/>
      <c r="K822" s="21"/>
      <c r="L822" s="21"/>
      <c r="M822" s="21"/>
      <c r="N822" s="22"/>
      <c r="O822" s="22"/>
      <c r="P822" s="22"/>
      <c r="Q822" s="22"/>
      <c r="R822" s="22"/>
      <c r="S822" s="22"/>
      <c r="T822" s="22"/>
      <c r="U822" s="22"/>
      <c r="V822" s="22"/>
      <c r="W822" s="22"/>
      <c r="X822" s="22"/>
      <c r="Y822" s="22"/>
      <c r="Z822" s="22"/>
    </row>
    <row r="823" spans="1:26" s="20" customFormat="1">
      <c r="A823" s="19"/>
      <c r="K823" s="21"/>
      <c r="L823" s="21"/>
      <c r="M823" s="21"/>
      <c r="N823" s="22"/>
      <c r="O823" s="22"/>
      <c r="P823" s="22"/>
      <c r="Q823" s="22"/>
      <c r="R823" s="22"/>
      <c r="S823" s="22"/>
      <c r="T823" s="22"/>
      <c r="U823" s="22"/>
      <c r="V823" s="22"/>
      <c r="W823" s="22"/>
      <c r="X823" s="22"/>
      <c r="Y823" s="22"/>
      <c r="Z823" s="22"/>
    </row>
    <row r="824" spans="1:26" s="20" customFormat="1">
      <c r="A824" s="19"/>
      <c r="K824" s="21"/>
      <c r="L824" s="21"/>
      <c r="M824" s="21"/>
      <c r="N824" s="22"/>
      <c r="O824" s="22"/>
      <c r="P824" s="22"/>
      <c r="Q824" s="22"/>
      <c r="R824" s="22"/>
      <c r="S824" s="22"/>
      <c r="T824" s="22"/>
      <c r="U824" s="22"/>
      <c r="V824" s="22"/>
      <c r="W824" s="22"/>
      <c r="X824" s="22"/>
      <c r="Y824" s="22"/>
      <c r="Z824" s="22"/>
    </row>
    <row r="825" spans="1:26" s="20" customFormat="1">
      <c r="A825" s="19"/>
      <c r="K825" s="21"/>
      <c r="L825" s="21"/>
      <c r="M825" s="21"/>
      <c r="N825" s="22"/>
      <c r="O825" s="22"/>
      <c r="P825" s="22"/>
      <c r="Q825" s="22"/>
      <c r="R825" s="22"/>
      <c r="S825" s="22"/>
      <c r="T825" s="22"/>
      <c r="U825" s="22"/>
      <c r="V825" s="22"/>
      <c r="W825" s="22"/>
      <c r="X825" s="22"/>
      <c r="Y825" s="22"/>
      <c r="Z825" s="22"/>
    </row>
    <row r="826" spans="1:26" s="20" customFormat="1">
      <c r="A826" s="19"/>
      <c r="K826" s="21"/>
      <c r="L826" s="21"/>
      <c r="M826" s="21"/>
      <c r="N826" s="22"/>
      <c r="O826" s="22"/>
      <c r="P826" s="22"/>
      <c r="Q826" s="22"/>
      <c r="R826" s="22"/>
      <c r="S826" s="22"/>
      <c r="T826" s="22"/>
      <c r="U826" s="22"/>
      <c r="V826" s="22"/>
      <c r="W826" s="22"/>
      <c r="X826" s="22"/>
      <c r="Y826" s="22"/>
      <c r="Z826" s="22"/>
    </row>
    <row r="827" spans="1:26" s="20" customFormat="1">
      <c r="A827" s="19"/>
      <c r="K827" s="21"/>
      <c r="L827" s="21"/>
      <c r="M827" s="21"/>
      <c r="N827" s="22"/>
      <c r="O827" s="22"/>
      <c r="P827" s="22"/>
      <c r="Q827" s="22"/>
      <c r="R827" s="22"/>
      <c r="S827" s="22"/>
      <c r="T827" s="22"/>
      <c r="U827" s="22"/>
      <c r="V827" s="22"/>
      <c r="W827" s="22"/>
      <c r="X827" s="22"/>
      <c r="Y827" s="22"/>
      <c r="Z827" s="22"/>
    </row>
    <row r="828" spans="1:26" s="20" customFormat="1">
      <c r="A828" s="19"/>
      <c r="K828" s="21"/>
      <c r="L828" s="21"/>
      <c r="M828" s="21"/>
      <c r="N828" s="22"/>
      <c r="O828" s="22"/>
      <c r="P828" s="22"/>
      <c r="Q828" s="22"/>
      <c r="R828" s="22"/>
      <c r="S828" s="22"/>
      <c r="T828" s="22"/>
      <c r="U828" s="22"/>
      <c r="V828" s="22"/>
      <c r="W828" s="22"/>
      <c r="X828" s="22"/>
      <c r="Y828" s="22"/>
      <c r="Z828" s="22"/>
    </row>
    <row r="829" spans="1:26" s="20" customFormat="1">
      <c r="A829" s="19"/>
      <c r="K829" s="21"/>
      <c r="L829" s="21"/>
      <c r="M829" s="21"/>
      <c r="N829" s="22"/>
      <c r="O829" s="22"/>
      <c r="P829" s="22"/>
      <c r="Q829" s="22"/>
      <c r="R829" s="22"/>
      <c r="S829" s="22"/>
      <c r="T829" s="22"/>
      <c r="U829" s="22"/>
      <c r="V829" s="22"/>
      <c r="W829" s="22"/>
      <c r="X829" s="22"/>
      <c r="Y829" s="22"/>
      <c r="Z829" s="22"/>
    </row>
    <row r="830" spans="1:26" s="20" customFormat="1">
      <c r="A830" s="19"/>
      <c r="K830" s="21"/>
      <c r="L830" s="21"/>
      <c r="M830" s="21"/>
      <c r="N830" s="22"/>
      <c r="O830" s="22"/>
      <c r="P830" s="22"/>
      <c r="Q830" s="22"/>
      <c r="R830" s="22"/>
      <c r="S830" s="22"/>
      <c r="T830" s="22"/>
      <c r="U830" s="22"/>
      <c r="V830" s="22"/>
      <c r="W830" s="22"/>
      <c r="X830" s="22"/>
      <c r="Y830" s="22"/>
      <c r="Z830" s="22"/>
    </row>
    <row r="831" spans="1:26" s="20" customFormat="1">
      <c r="A831" s="19"/>
      <c r="K831" s="21"/>
      <c r="L831" s="21"/>
      <c r="M831" s="21"/>
      <c r="N831" s="22"/>
      <c r="O831" s="22"/>
      <c r="P831" s="22"/>
      <c r="Q831" s="22"/>
      <c r="R831" s="22"/>
      <c r="S831" s="22"/>
      <c r="T831" s="22"/>
      <c r="U831" s="22"/>
      <c r="V831" s="22"/>
      <c r="W831" s="22"/>
      <c r="X831" s="22"/>
      <c r="Y831" s="22"/>
      <c r="Z831" s="22"/>
    </row>
    <row r="832" spans="1:26" s="20" customFormat="1">
      <c r="A832" s="19"/>
      <c r="K832" s="21"/>
      <c r="L832" s="21"/>
      <c r="M832" s="21"/>
      <c r="N832" s="22"/>
      <c r="O832" s="22"/>
      <c r="P832" s="22"/>
      <c r="Q832" s="22"/>
      <c r="R832" s="22"/>
      <c r="S832" s="22"/>
      <c r="T832" s="22"/>
      <c r="U832" s="22"/>
      <c r="V832" s="22"/>
      <c r="W832" s="22"/>
      <c r="X832" s="22"/>
      <c r="Y832" s="22"/>
      <c r="Z832" s="22"/>
    </row>
    <row r="833" spans="1:26" s="20" customFormat="1">
      <c r="A833" s="19"/>
      <c r="K833" s="21"/>
      <c r="L833" s="21"/>
      <c r="M833" s="21"/>
      <c r="N833" s="22"/>
      <c r="O833" s="22"/>
      <c r="P833" s="22"/>
      <c r="Q833" s="22"/>
      <c r="R833" s="22"/>
      <c r="S833" s="22"/>
      <c r="T833" s="22"/>
      <c r="U833" s="22"/>
      <c r="V833" s="22"/>
      <c r="W833" s="22"/>
      <c r="X833" s="22"/>
      <c r="Y833" s="22"/>
      <c r="Z833" s="22"/>
    </row>
    <row r="834" spans="1:26" s="20" customFormat="1">
      <c r="A834" s="19"/>
      <c r="K834" s="21"/>
      <c r="L834" s="21"/>
      <c r="M834" s="21"/>
      <c r="N834" s="22"/>
      <c r="O834" s="22"/>
      <c r="P834" s="22"/>
      <c r="Q834" s="22"/>
      <c r="R834" s="22"/>
      <c r="S834" s="22"/>
      <c r="T834" s="22"/>
      <c r="U834" s="22"/>
      <c r="V834" s="22"/>
      <c r="W834" s="22"/>
      <c r="X834" s="22"/>
      <c r="Y834" s="22"/>
      <c r="Z834" s="22"/>
    </row>
    <row r="835" spans="1:26" s="20" customFormat="1">
      <c r="A835" s="19"/>
      <c r="K835" s="21"/>
      <c r="L835" s="21"/>
      <c r="M835" s="21"/>
      <c r="N835" s="22"/>
      <c r="O835" s="22"/>
      <c r="P835" s="22"/>
      <c r="Q835" s="22"/>
      <c r="R835" s="22"/>
      <c r="S835" s="22"/>
      <c r="T835" s="22"/>
      <c r="U835" s="22"/>
      <c r="V835" s="22"/>
      <c r="W835" s="22"/>
      <c r="X835" s="22"/>
      <c r="Y835" s="22"/>
      <c r="Z835" s="22"/>
    </row>
    <row r="836" spans="1:26" s="20" customFormat="1">
      <c r="A836" s="19"/>
      <c r="K836" s="21"/>
      <c r="L836" s="21"/>
      <c r="M836" s="21"/>
      <c r="N836" s="22"/>
      <c r="O836" s="22"/>
      <c r="P836" s="22"/>
      <c r="Q836" s="22"/>
      <c r="R836" s="22"/>
      <c r="S836" s="22"/>
      <c r="T836" s="22"/>
      <c r="U836" s="22"/>
      <c r="V836" s="22"/>
      <c r="W836" s="22"/>
      <c r="X836" s="22"/>
      <c r="Y836" s="22"/>
      <c r="Z836" s="22"/>
    </row>
    <row r="837" spans="1:26" s="20" customFormat="1">
      <c r="A837" s="19"/>
      <c r="K837" s="21"/>
      <c r="L837" s="21"/>
      <c r="M837" s="21"/>
      <c r="N837" s="22"/>
      <c r="O837" s="22"/>
      <c r="P837" s="22"/>
      <c r="Q837" s="22"/>
      <c r="R837" s="22"/>
      <c r="S837" s="22"/>
      <c r="T837" s="22"/>
      <c r="U837" s="22"/>
      <c r="V837" s="22"/>
      <c r="W837" s="22"/>
      <c r="X837" s="22"/>
      <c r="Y837" s="22"/>
      <c r="Z837" s="22"/>
    </row>
    <row r="838" spans="1:26" s="20" customFormat="1">
      <c r="A838" s="19"/>
      <c r="K838" s="21"/>
      <c r="L838" s="21"/>
      <c r="M838" s="21"/>
      <c r="N838" s="22"/>
      <c r="O838" s="22"/>
      <c r="P838" s="22"/>
      <c r="Q838" s="22"/>
      <c r="R838" s="22"/>
      <c r="S838" s="22"/>
      <c r="T838" s="22"/>
      <c r="U838" s="22"/>
      <c r="V838" s="22"/>
      <c r="W838" s="22"/>
      <c r="X838" s="22"/>
      <c r="Y838" s="22"/>
      <c r="Z838" s="22"/>
    </row>
    <row r="839" spans="1:26" s="20" customFormat="1">
      <c r="A839" s="19"/>
      <c r="K839" s="21"/>
      <c r="L839" s="21"/>
      <c r="M839" s="21"/>
      <c r="N839" s="22"/>
      <c r="O839" s="22"/>
      <c r="P839" s="22"/>
      <c r="Q839" s="22"/>
      <c r="R839" s="22"/>
      <c r="S839" s="22"/>
      <c r="T839" s="22"/>
      <c r="U839" s="22"/>
      <c r="V839" s="22"/>
      <c r="W839" s="22"/>
      <c r="X839" s="22"/>
      <c r="Y839" s="22"/>
      <c r="Z839" s="22"/>
    </row>
    <row r="840" spans="1:26" s="20" customFormat="1">
      <c r="A840" s="19"/>
      <c r="K840" s="21"/>
      <c r="L840" s="21"/>
      <c r="M840" s="21"/>
      <c r="N840" s="22"/>
      <c r="O840" s="22"/>
      <c r="P840" s="22"/>
      <c r="Q840" s="22"/>
      <c r="R840" s="22"/>
      <c r="S840" s="22"/>
      <c r="T840" s="22"/>
      <c r="U840" s="22"/>
      <c r="V840" s="22"/>
      <c r="W840" s="22"/>
      <c r="X840" s="22"/>
      <c r="Y840" s="22"/>
      <c r="Z840" s="22"/>
    </row>
    <row r="841" spans="1:26" s="20" customFormat="1">
      <c r="A841" s="19"/>
      <c r="K841" s="21"/>
      <c r="L841" s="21"/>
      <c r="M841" s="21"/>
      <c r="N841" s="22"/>
      <c r="O841" s="22"/>
      <c r="P841" s="22"/>
      <c r="Q841" s="22"/>
      <c r="R841" s="22"/>
      <c r="S841" s="22"/>
      <c r="T841" s="22"/>
      <c r="U841" s="22"/>
      <c r="V841" s="22"/>
      <c r="W841" s="22"/>
      <c r="X841" s="22"/>
      <c r="Y841" s="22"/>
      <c r="Z841" s="22"/>
    </row>
    <row r="842" spans="1:26" s="20" customFormat="1">
      <c r="A842" s="19"/>
      <c r="K842" s="21"/>
      <c r="L842" s="21"/>
      <c r="M842" s="21"/>
      <c r="N842" s="22"/>
      <c r="O842" s="22"/>
      <c r="P842" s="22"/>
      <c r="Q842" s="22"/>
      <c r="R842" s="22"/>
      <c r="S842" s="22"/>
      <c r="T842" s="22"/>
      <c r="U842" s="22"/>
      <c r="V842" s="22"/>
      <c r="W842" s="22"/>
      <c r="X842" s="22"/>
      <c r="Y842" s="22"/>
      <c r="Z842" s="22"/>
    </row>
    <row r="843" spans="1:26" s="20" customFormat="1">
      <c r="A843" s="19"/>
      <c r="K843" s="21"/>
      <c r="L843" s="21"/>
      <c r="M843" s="21"/>
      <c r="N843" s="22"/>
      <c r="O843" s="22"/>
      <c r="P843" s="22"/>
      <c r="Q843" s="22"/>
      <c r="R843" s="22"/>
      <c r="S843" s="22"/>
      <c r="T843" s="22"/>
      <c r="U843" s="22"/>
      <c r="V843" s="22"/>
      <c r="W843" s="22"/>
      <c r="X843" s="22"/>
      <c r="Y843" s="22"/>
      <c r="Z843" s="22"/>
    </row>
    <row r="844" spans="1:26" s="20" customFormat="1">
      <c r="A844" s="19"/>
      <c r="K844" s="21"/>
      <c r="L844" s="21"/>
      <c r="M844" s="21"/>
      <c r="N844" s="22"/>
      <c r="O844" s="22"/>
      <c r="P844" s="22"/>
      <c r="Q844" s="22"/>
      <c r="R844" s="22"/>
      <c r="S844" s="22"/>
      <c r="T844" s="22"/>
      <c r="U844" s="22"/>
      <c r="V844" s="22"/>
      <c r="W844" s="22"/>
      <c r="X844" s="22"/>
      <c r="Y844" s="22"/>
      <c r="Z844" s="22"/>
    </row>
    <row r="845" spans="1:26" s="20" customFormat="1">
      <c r="A845" s="19"/>
      <c r="K845" s="21"/>
      <c r="L845" s="21"/>
      <c r="M845" s="21"/>
      <c r="N845" s="22"/>
      <c r="O845" s="22"/>
      <c r="P845" s="22"/>
      <c r="Q845" s="22"/>
      <c r="R845" s="22"/>
      <c r="S845" s="22"/>
      <c r="T845" s="22"/>
      <c r="U845" s="22"/>
      <c r="V845" s="22"/>
      <c r="W845" s="22"/>
      <c r="X845" s="22"/>
      <c r="Y845" s="22"/>
      <c r="Z845" s="22"/>
    </row>
    <row r="846" spans="1:26" s="20" customFormat="1">
      <c r="A846" s="19"/>
      <c r="K846" s="21"/>
      <c r="L846" s="21"/>
      <c r="M846" s="21"/>
      <c r="N846" s="22"/>
      <c r="O846" s="22"/>
      <c r="P846" s="22"/>
      <c r="Q846" s="22"/>
      <c r="R846" s="22"/>
      <c r="S846" s="22"/>
      <c r="T846" s="22"/>
      <c r="U846" s="22"/>
      <c r="V846" s="22"/>
      <c r="W846" s="22"/>
      <c r="X846" s="22"/>
      <c r="Y846" s="22"/>
      <c r="Z846" s="22"/>
    </row>
    <row r="847" spans="1:26" s="20" customFormat="1">
      <c r="A847" s="19"/>
      <c r="K847" s="21"/>
      <c r="L847" s="21"/>
      <c r="M847" s="21"/>
      <c r="N847" s="22"/>
      <c r="O847" s="22"/>
      <c r="P847" s="22"/>
      <c r="Q847" s="22"/>
      <c r="R847" s="22"/>
      <c r="S847" s="22"/>
      <c r="T847" s="22"/>
      <c r="U847" s="22"/>
      <c r="V847" s="22"/>
      <c r="W847" s="22"/>
      <c r="X847" s="22"/>
      <c r="Y847" s="22"/>
      <c r="Z847" s="22"/>
    </row>
    <row r="848" spans="1:26" s="20" customFormat="1">
      <c r="A848" s="19"/>
      <c r="K848" s="21"/>
      <c r="L848" s="21"/>
      <c r="M848" s="21"/>
      <c r="N848" s="22"/>
      <c r="O848" s="22"/>
      <c r="P848" s="22"/>
      <c r="Q848" s="22"/>
      <c r="R848" s="22"/>
      <c r="S848" s="22"/>
      <c r="T848" s="22"/>
      <c r="U848" s="22"/>
      <c r="V848" s="22"/>
      <c r="W848" s="22"/>
      <c r="X848" s="22"/>
      <c r="Y848" s="22"/>
      <c r="Z848" s="22"/>
    </row>
    <row r="849" spans="1:26" s="20" customFormat="1">
      <c r="A849" s="19"/>
      <c r="K849" s="21"/>
      <c r="L849" s="21"/>
      <c r="M849" s="21"/>
      <c r="N849" s="22"/>
      <c r="O849" s="22"/>
      <c r="P849" s="22"/>
      <c r="Q849" s="22"/>
      <c r="R849" s="22"/>
      <c r="S849" s="22"/>
      <c r="T849" s="22"/>
      <c r="U849" s="22"/>
      <c r="V849" s="22"/>
      <c r="W849" s="22"/>
      <c r="X849" s="22"/>
      <c r="Y849" s="22"/>
      <c r="Z849" s="22"/>
    </row>
    <row r="850" spans="1:26" s="20" customFormat="1">
      <c r="A850" s="19"/>
      <c r="K850" s="21"/>
      <c r="L850" s="21"/>
      <c r="M850" s="21"/>
      <c r="N850" s="22"/>
      <c r="O850" s="22"/>
      <c r="P850" s="22"/>
      <c r="Q850" s="22"/>
      <c r="R850" s="22"/>
      <c r="S850" s="22"/>
      <c r="T850" s="22"/>
      <c r="U850" s="22"/>
      <c r="V850" s="22"/>
      <c r="W850" s="22"/>
      <c r="X850" s="22"/>
      <c r="Y850" s="22"/>
      <c r="Z850" s="22"/>
    </row>
    <row r="851" spans="1:26" s="20" customFormat="1">
      <c r="A851" s="19"/>
      <c r="K851" s="21"/>
      <c r="L851" s="21"/>
      <c r="M851" s="21"/>
      <c r="N851" s="22"/>
      <c r="O851" s="22"/>
      <c r="P851" s="22"/>
      <c r="Q851" s="22"/>
      <c r="R851" s="22"/>
      <c r="S851" s="22"/>
      <c r="T851" s="22"/>
      <c r="U851" s="22"/>
      <c r="V851" s="22"/>
      <c r="W851" s="22"/>
      <c r="X851" s="22"/>
      <c r="Y851" s="22"/>
      <c r="Z851" s="22"/>
    </row>
    <row r="852" spans="1:26" s="20" customFormat="1">
      <c r="A852" s="19"/>
      <c r="K852" s="21"/>
      <c r="L852" s="21"/>
      <c r="M852" s="21"/>
      <c r="N852" s="22"/>
      <c r="O852" s="22"/>
      <c r="P852" s="22"/>
      <c r="Q852" s="22"/>
      <c r="R852" s="22"/>
      <c r="S852" s="22"/>
      <c r="T852" s="22"/>
      <c r="U852" s="22"/>
      <c r="V852" s="22"/>
      <c r="W852" s="22"/>
      <c r="X852" s="22"/>
      <c r="Y852" s="22"/>
      <c r="Z852" s="22"/>
    </row>
    <row r="853" spans="1:26" s="20" customFormat="1">
      <c r="A853" s="19"/>
      <c r="K853" s="21"/>
      <c r="L853" s="21"/>
      <c r="M853" s="21"/>
      <c r="N853" s="22"/>
      <c r="O853" s="22"/>
      <c r="P853" s="22"/>
      <c r="Q853" s="22"/>
      <c r="R853" s="22"/>
      <c r="S853" s="22"/>
      <c r="T853" s="22"/>
      <c r="U853" s="22"/>
      <c r="V853" s="22"/>
      <c r="W853" s="22"/>
      <c r="X853" s="22"/>
      <c r="Y853" s="22"/>
      <c r="Z853" s="22"/>
    </row>
    <row r="854" spans="1:26" s="20" customFormat="1">
      <c r="A854" s="19"/>
      <c r="K854" s="21"/>
      <c r="L854" s="21"/>
      <c r="M854" s="21"/>
      <c r="N854" s="22"/>
      <c r="O854" s="22"/>
      <c r="P854" s="22"/>
      <c r="Q854" s="22"/>
      <c r="R854" s="22"/>
      <c r="S854" s="22"/>
      <c r="T854" s="22"/>
      <c r="U854" s="22"/>
      <c r="V854" s="22"/>
      <c r="W854" s="22"/>
      <c r="X854" s="22"/>
      <c r="Y854" s="22"/>
      <c r="Z854" s="22"/>
    </row>
    <row r="855" spans="1:26" s="20" customFormat="1">
      <c r="A855" s="19"/>
      <c r="K855" s="21"/>
      <c r="L855" s="21"/>
      <c r="M855" s="21"/>
      <c r="N855" s="22"/>
      <c r="O855" s="22"/>
      <c r="P855" s="22"/>
      <c r="Q855" s="22"/>
      <c r="R855" s="22"/>
      <c r="S855" s="22"/>
      <c r="T855" s="22"/>
      <c r="U855" s="22"/>
      <c r="V855" s="22"/>
      <c r="W855" s="22"/>
      <c r="X855" s="22"/>
      <c r="Y855" s="22"/>
      <c r="Z855" s="22"/>
    </row>
    <row r="856" spans="1:26" s="20" customFormat="1">
      <c r="A856" s="19"/>
      <c r="K856" s="21"/>
      <c r="L856" s="21"/>
      <c r="M856" s="21"/>
      <c r="N856" s="22"/>
      <c r="O856" s="22"/>
      <c r="P856" s="22"/>
      <c r="Q856" s="22"/>
      <c r="R856" s="22"/>
      <c r="S856" s="22"/>
      <c r="T856" s="22"/>
      <c r="U856" s="22"/>
      <c r="V856" s="22"/>
      <c r="W856" s="22"/>
      <c r="X856" s="22"/>
      <c r="Y856" s="22"/>
      <c r="Z856" s="22"/>
    </row>
    <row r="857" spans="1:26" s="20" customFormat="1">
      <c r="A857" s="19"/>
      <c r="K857" s="21"/>
      <c r="L857" s="21"/>
      <c r="M857" s="21"/>
      <c r="N857" s="22"/>
      <c r="O857" s="22"/>
      <c r="P857" s="22"/>
      <c r="Q857" s="22"/>
      <c r="R857" s="22"/>
      <c r="S857" s="22"/>
      <c r="T857" s="22"/>
      <c r="U857" s="22"/>
      <c r="V857" s="22"/>
      <c r="W857" s="22"/>
      <c r="X857" s="22"/>
      <c r="Y857" s="22"/>
      <c r="Z857" s="22"/>
    </row>
    <row r="858" spans="1:26" s="20" customFormat="1">
      <c r="A858" s="19"/>
      <c r="K858" s="21"/>
      <c r="L858" s="21"/>
      <c r="M858" s="21"/>
      <c r="N858" s="22"/>
      <c r="O858" s="22"/>
      <c r="P858" s="22"/>
      <c r="Q858" s="22"/>
      <c r="R858" s="22"/>
      <c r="S858" s="22"/>
      <c r="T858" s="22"/>
      <c r="U858" s="22"/>
      <c r="V858" s="22"/>
      <c r="W858" s="22"/>
      <c r="X858" s="22"/>
      <c r="Y858" s="22"/>
      <c r="Z858" s="22"/>
    </row>
    <row r="859" spans="1:26" s="20" customFormat="1">
      <c r="A859" s="19"/>
      <c r="K859" s="21"/>
      <c r="L859" s="21"/>
      <c r="M859" s="21"/>
      <c r="N859" s="22"/>
      <c r="O859" s="22"/>
      <c r="P859" s="22"/>
      <c r="Q859" s="22"/>
      <c r="R859" s="22"/>
      <c r="S859" s="22"/>
      <c r="T859" s="22"/>
      <c r="U859" s="22"/>
      <c r="V859" s="22"/>
      <c r="W859" s="22"/>
      <c r="X859" s="22"/>
      <c r="Y859" s="22"/>
      <c r="Z859" s="22"/>
    </row>
    <row r="860" spans="1:26" s="20" customFormat="1">
      <c r="A860" s="19"/>
      <c r="K860" s="21"/>
      <c r="L860" s="21"/>
      <c r="M860" s="21"/>
      <c r="N860" s="22"/>
      <c r="O860" s="22"/>
      <c r="P860" s="22"/>
      <c r="Q860" s="22"/>
      <c r="R860" s="22"/>
      <c r="S860" s="22"/>
      <c r="T860" s="22"/>
      <c r="U860" s="22"/>
      <c r="V860" s="22"/>
      <c r="W860" s="22"/>
      <c r="X860" s="22"/>
      <c r="Y860" s="22"/>
      <c r="Z860" s="22"/>
    </row>
    <row r="861" spans="1:26" s="20" customFormat="1">
      <c r="A861" s="19"/>
      <c r="K861" s="21"/>
      <c r="L861" s="21"/>
      <c r="M861" s="21"/>
      <c r="N861" s="22"/>
      <c r="O861" s="22"/>
      <c r="P861" s="22"/>
      <c r="Q861" s="22"/>
      <c r="R861" s="22"/>
      <c r="S861" s="22"/>
      <c r="T861" s="22"/>
      <c r="U861" s="22"/>
      <c r="V861" s="22"/>
      <c r="W861" s="22"/>
      <c r="X861" s="22"/>
      <c r="Y861" s="22"/>
      <c r="Z861" s="22"/>
    </row>
    <row r="862" spans="1:26" s="20" customFormat="1">
      <c r="A862" s="19"/>
      <c r="K862" s="21"/>
      <c r="L862" s="21"/>
      <c r="M862" s="21"/>
      <c r="N862" s="22"/>
      <c r="O862" s="22"/>
      <c r="P862" s="22"/>
      <c r="Q862" s="22"/>
      <c r="R862" s="22"/>
      <c r="S862" s="22"/>
      <c r="T862" s="22"/>
      <c r="U862" s="22"/>
      <c r="V862" s="22"/>
      <c r="W862" s="22"/>
      <c r="X862" s="22"/>
      <c r="Y862" s="22"/>
      <c r="Z862" s="22"/>
    </row>
    <row r="863" spans="1:26" s="20" customFormat="1">
      <c r="A863" s="19"/>
      <c r="K863" s="21"/>
      <c r="L863" s="21"/>
      <c r="M863" s="21"/>
      <c r="N863" s="22"/>
      <c r="O863" s="22"/>
      <c r="P863" s="22"/>
      <c r="Q863" s="22"/>
      <c r="R863" s="22"/>
      <c r="S863" s="22"/>
      <c r="T863" s="22"/>
      <c r="U863" s="22"/>
      <c r="V863" s="22"/>
      <c r="W863" s="22"/>
      <c r="X863" s="22"/>
      <c r="Y863" s="22"/>
      <c r="Z863" s="22"/>
    </row>
    <row r="864" spans="1:26" s="20" customFormat="1">
      <c r="A864" s="19"/>
      <c r="K864" s="21"/>
      <c r="L864" s="21"/>
      <c r="M864" s="21"/>
      <c r="N864" s="22"/>
      <c r="O864" s="22"/>
      <c r="P864" s="22"/>
      <c r="Q864" s="22"/>
      <c r="R864" s="22"/>
      <c r="S864" s="22"/>
      <c r="T864" s="22"/>
      <c r="U864" s="22"/>
      <c r="V864" s="22"/>
      <c r="W864" s="22"/>
      <c r="X864" s="22"/>
      <c r="Y864" s="22"/>
      <c r="Z864" s="22"/>
    </row>
    <row r="865" spans="1:26" s="20" customFormat="1">
      <c r="A865" s="19"/>
      <c r="K865" s="21"/>
      <c r="L865" s="21"/>
      <c r="M865" s="21"/>
      <c r="N865" s="22"/>
      <c r="O865" s="22"/>
      <c r="P865" s="22"/>
      <c r="Q865" s="22"/>
      <c r="R865" s="22"/>
      <c r="S865" s="22"/>
      <c r="T865" s="22"/>
      <c r="U865" s="22"/>
      <c r="V865" s="22"/>
      <c r="W865" s="22"/>
      <c r="X865" s="22"/>
      <c r="Y865" s="22"/>
      <c r="Z865" s="22"/>
    </row>
    <row r="866" spans="1:26" s="20" customFormat="1">
      <c r="A866" s="19"/>
      <c r="K866" s="21"/>
      <c r="L866" s="21"/>
      <c r="M866" s="21"/>
      <c r="N866" s="22"/>
      <c r="O866" s="22"/>
      <c r="P866" s="22"/>
      <c r="Q866" s="22"/>
      <c r="R866" s="22"/>
      <c r="S866" s="22"/>
      <c r="T866" s="22"/>
      <c r="U866" s="22"/>
      <c r="V866" s="22"/>
      <c r="W866" s="22"/>
      <c r="X866" s="22"/>
      <c r="Y866" s="22"/>
      <c r="Z866" s="22"/>
    </row>
    <row r="867" spans="1:26" s="20" customFormat="1">
      <c r="A867" s="19"/>
      <c r="K867" s="21"/>
      <c r="L867" s="21"/>
      <c r="M867" s="21"/>
      <c r="N867" s="22"/>
      <c r="O867" s="22"/>
      <c r="P867" s="22"/>
      <c r="Q867" s="22"/>
      <c r="R867" s="22"/>
      <c r="S867" s="22"/>
      <c r="T867" s="22"/>
      <c r="U867" s="22"/>
      <c r="V867" s="22"/>
      <c r="W867" s="22"/>
      <c r="X867" s="22"/>
      <c r="Y867" s="22"/>
      <c r="Z867" s="22"/>
    </row>
    <row r="868" spans="1:26" s="20" customFormat="1">
      <c r="A868" s="19"/>
      <c r="K868" s="21"/>
      <c r="L868" s="21"/>
      <c r="M868" s="21"/>
      <c r="N868" s="22"/>
      <c r="O868" s="22"/>
      <c r="P868" s="22"/>
      <c r="Q868" s="22"/>
      <c r="R868" s="22"/>
      <c r="S868" s="22"/>
      <c r="T868" s="22"/>
      <c r="U868" s="22"/>
      <c r="V868" s="22"/>
      <c r="W868" s="22"/>
      <c r="X868" s="22"/>
      <c r="Y868" s="22"/>
      <c r="Z868" s="22"/>
    </row>
    <row r="869" spans="1:26" s="20" customFormat="1">
      <c r="A869" s="19"/>
      <c r="K869" s="21"/>
      <c r="L869" s="21"/>
      <c r="M869" s="21"/>
      <c r="N869" s="22"/>
      <c r="O869" s="22"/>
      <c r="P869" s="22"/>
      <c r="Q869" s="22"/>
      <c r="R869" s="22"/>
      <c r="S869" s="22"/>
      <c r="T869" s="22"/>
      <c r="U869" s="22"/>
      <c r="V869" s="22"/>
      <c r="W869" s="22"/>
      <c r="X869" s="22"/>
      <c r="Y869" s="22"/>
      <c r="Z869" s="22"/>
    </row>
    <row r="870" spans="1:26" s="20" customFormat="1">
      <c r="A870" s="19"/>
      <c r="K870" s="21"/>
      <c r="L870" s="21"/>
      <c r="M870" s="21"/>
      <c r="N870" s="22"/>
      <c r="O870" s="22"/>
      <c r="P870" s="22"/>
      <c r="Q870" s="22"/>
      <c r="R870" s="22"/>
      <c r="S870" s="22"/>
      <c r="T870" s="22"/>
      <c r="U870" s="22"/>
      <c r="V870" s="22"/>
      <c r="W870" s="22"/>
      <c r="X870" s="22"/>
      <c r="Y870" s="22"/>
      <c r="Z870" s="22"/>
    </row>
    <row r="871" spans="1:26" s="20" customFormat="1">
      <c r="A871" s="19"/>
      <c r="K871" s="21"/>
      <c r="L871" s="21"/>
      <c r="M871" s="21"/>
      <c r="N871" s="22"/>
      <c r="O871" s="22"/>
      <c r="P871" s="22"/>
      <c r="Q871" s="22"/>
      <c r="R871" s="22"/>
      <c r="S871" s="22"/>
      <c r="T871" s="22"/>
      <c r="U871" s="22"/>
      <c r="V871" s="22"/>
      <c r="W871" s="22"/>
      <c r="X871" s="22"/>
      <c r="Y871" s="22"/>
      <c r="Z871" s="22"/>
    </row>
    <row r="872" spans="1:26" s="20" customFormat="1">
      <c r="A872" s="19"/>
      <c r="K872" s="21"/>
      <c r="L872" s="21"/>
      <c r="M872" s="21"/>
      <c r="N872" s="22"/>
      <c r="O872" s="22"/>
      <c r="P872" s="22"/>
      <c r="Q872" s="22"/>
      <c r="R872" s="22"/>
      <c r="S872" s="22"/>
      <c r="T872" s="22"/>
      <c r="U872" s="22"/>
      <c r="V872" s="22"/>
      <c r="W872" s="22"/>
      <c r="X872" s="22"/>
      <c r="Y872" s="22"/>
      <c r="Z872" s="22"/>
    </row>
    <row r="873" spans="1:26" s="20" customFormat="1">
      <c r="A873" s="19"/>
      <c r="K873" s="21"/>
      <c r="L873" s="21"/>
      <c r="M873" s="21"/>
      <c r="N873" s="22"/>
      <c r="O873" s="22"/>
      <c r="P873" s="22"/>
      <c r="Q873" s="22"/>
      <c r="R873" s="22"/>
      <c r="S873" s="22"/>
      <c r="T873" s="22"/>
      <c r="U873" s="22"/>
      <c r="V873" s="22"/>
      <c r="W873" s="22"/>
      <c r="X873" s="22"/>
      <c r="Y873" s="22"/>
      <c r="Z873" s="22"/>
    </row>
    <row r="874" spans="1:26" s="20" customFormat="1">
      <c r="A874" s="19"/>
      <c r="K874" s="21"/>
      <c r="L874" s="21"/>
      <c r="M874" s="21"/>
      <c r="N874" s="22"/>
      <c r="O874" s="22"/>
      <c r="P874" s="22"/>
      <c r="Q874" s="22"/>
      <c r="R874" s="22"/>
      <c r="S874" s="22"/>
      <c r="T874" s="22"/>
      <c r="U874" s="22"/>
      <c r="V874" s="22"/>
      <c r="W874" s="22"/>
      <c r="X874" s="22"/>
      <c r="Y874" s="22"/>
      <c r="Z874" s="22"/>
    </row>
    <row r="875" spans="1:26" s="20" customFormat="1">
      <c r="A875" s="19"/>
      <c r="K875" s="21"/>
      <c r="L875" s="21"/>
      <c r="M875" s="21"/>
      <c r="N875" s="22"/>
      <c r="O875" s="22"/>
      <c r="P875" s="22"/>
      <c r="Q875" s="22"/>
      <c r="R875" s="22"/>
      <c r="S875" s="22"/>
      <c r="T875" s="22"/>
      <c r="U875" s="22"/>
      <c r="V875" s="22"/>
      <c r="W875" s="22"/>
      <c r="X875" s="22"/>
      <c r="Y875" s="22"/>
      <c r="Z875" s="22"/>
    </row>
    <row r="876" spans="1:26" s="20" customFormat="1">
      <c r="A876" s="19"/>
      <c r="K876" s="21"/>
      <c r="L876" s="21"/>
      <c r="M876" s="21"/>
      <c r="N876" s="22"/>
      <c r="O876" s="22"/>
      <c r="P876" s="22"/>
      <c r="Q876" s="22"/>
      <c r="R876" s="22"/>
      <c r="S876" s="22"/>
      <c r="T876" s="22"/>
      <c r="U876" s="22"/>
      <c r="V876" s="22"/>
      <c r="W876" s="22"/>
      <c r="X876" s="22"/>
      <c r="Y876" s="22"/>
      <c r="Z876" s="22"/>
    </row>
    <row r="877" spans="1:26" s="20" customFormat="1">
      <c r="A877" s="19"/>
      <c r="K877" s="21"/>
      <c r="L877" s="21"/>
      <c r="M877" s="21"/>
      <c r="N877" s="22"/>
      <c r="O877" s="22"/>
      <c r="P877" s="22"/>
      <c r="Q877" s="22"/>
      <c r="R877" s="22"/>
      <c r="S877" s="22"/>
      <c r="T877" s="22"/>
      <c r="U877" s="22"/>
      <c r="V877" s="22"/>
      <c r="W877" s="22"/>
      <c r="X877" s="22"/>
      <c r="Y877" s="22"/>
      <c r="Z877" s="22"/>
    </row>
    <row r="878" spans="1:26" s="20" customFormat="1">
      <c r="A878" s="19"/>
      <c r="K878" s="21"/>
      <c r="L878" s="21"/>
      <c r="M878" s="21"/>
      <c r="N878" s="22"/>
      <c r="O878" s="22"/>
      <c r="P878" s="22"/>
      <c r="Q878" s="22"/>
      <c r="R878" s="22"/>
      <c r="S878" s="22"/>
      <c r="T878" s="22"/>
      <c r="U878" s="22"/>
      <c r="V878" s="22"/>
      <c r="W878" s="22"/>
      <c r="X878" s="22"/>
      <c r="Y878" s="22"/>
      <c r="Z878" s="22"/>
    </row>
    <row r="879" spans="1:26" s="20" customFormat="1">
      <c r="A879" s="19"/>
      <c r="K879" s="21"/>
      <c r="L879" s="21"/>
      <c r="M879" s="21"/>
      <c r="N879" s="22"/>
      <c r="O879" s="22"/>
      <c r="P879" s="22"/>
      <c r="Q879" s="22"/>
      <c r="R879" s="22"/>
      <c r="S879" s="22"/>
      <c r="T879" s="22"/>
      <c r="U879" s="22"/>
      <c r="V879" s="22"/>
      <c r="W879" s="22"/>
      <c r="X879" s="22"/>
      <c r="Y879" s="22"/>
      <c r="Z879" s="22"/>
    </row>
    <row r="880" spans="1:26" s="20" customFormat="1">
      <c r="A880" s="19"/>
      <c r="K880" s="21"/>
      <c r="L880" s="21"/>
      <c r="M880" s="21"/>
      <c r="N880" s="22"/>
      <c r="O880" s="22"/>
      <c r="P880" s="22"/>
      <c r="Q880" s="22"/>
      <c r="R880" s="22"/>
      <c r="S880" s="22"/>
      <c r="T880" s="22"/>
      <c r="U880" s="22"/>
      <c r="V880" s="22"/>
      <c r="W880" s="22"/>
      <c r="X880" s="22"/>
      <c r="Y880" s="22"/>
      <c r="Z880" s="22"/>
    </row>
    <row r="881" spans="1:26" s="20" customFormat="1">
      <c r="A881" s="19"/>
      <c r="K881" s="21"/>
      <c r="L881" s="21"/>
      <c r="M881" s="21"/>
      <c r="N881" s="22"/>
      <c r="O881" s="22"/>
      <c r="P881" s="22"/>
      <c r="Q881" s="22"/>
      <c r="R881" s="22"/>
      <c r="S881" s="22"/>
      <c r="T881" s="22"/>
      <c r="U881" s="22"/>
      <c r="V881" s="22"/>
      <c r="W881" s="22"/>
      <c r="X881" s="22"/>
      <c r="Y881" s="22"/>
      <c r="Z881" s="22"/>
    </row>
    <row r="882" spans="1:26" s="20" customFormat="1">
      <c r="A882" s="19"/>
      <c r="K882" s="21"/>
      <c r="L882" s="21"/>
      <c r="M882" s="21"/>
      <c r="N882" s="22"/>
      <c r="O882" s="22"/>
      <c r="P882" s="22"/>
      <c r="Q882" s="22"/>
      <c r="R882" s="22"/>
      <c r="S882" s="22"/>
      <c r="T882" s="22"/>
      <c r="U882" s="22"/>
      <c r="V882" s="22"/>
      <c r="W882" s="22"/>
      <c r="X882" s="22"/>
      <c r="Y882" s="22"/>
      <c r="Z882" s="22"/>
    </row>
    <row r="883" spans="1:26" s="20" customFormat="1">
      <c r="A883" s="19"/>
      <c r="K883" s="21"/>
      <c r="L883" s="21"/>
      <c r="M883" s="21"/>
      <c r="N883" s="22"/>
      <c r="O883" s="22"/>
      <c r="P883" s="22"/>
      <c r="Q883" s="22"/>
      <c r="R883" s="22"/>
      <c r="S883" s="22"/>
      <c r="T883" s="22"/>
      <c r="U883" s="22"/>
      <c r="V883" s="22"/>
      <c r="W883" s="22"/>
      <c r="X883" s="22"/>
      <c r="Y883" s="22"/>
      <c r="Z883" s="22"/>
    </row>
    <row r="884" spans="1:26" s="20" customFormat="1">
      <c r="A884" s="19"/>
      <c r="K884" s="21"/>
      <c r="L884" s="21"/>
      <c r="M884" s="21"/>
      <c r="N884" s="22"/>
      <c r="O884" s="22"/>
      <c r="P884" s="22"/>
      <c r="Q884" s="22"/>
      <c r="R884" s="22"/>
      <c r="S884" s="22"/>
      <c r="T884" s="22"/>
      <c r="U884" s="22"/>
      <c r="V884" s="22"/>
      <c r="W884" s="22"/>
      <c r="X884" s="22"/>
      <c r="Y884" s="22"/>
      <c r="Z884" s="22"/>
    </row>
    <row r="885" spans="1:26" s="20" customFormat="1">
      <c r="A885" s="19"/>
      <c r="K885" s="21"/>
      <c r="L885" s="21"/>
      <c r="M885" s="21"/>
      <c r="N885" s="22"/>
      <c r="O885" s="22"/>
      <c r="P885" s="22"/>
      <c r="Q885" s="22"/>
      <c r="R885" s="22"/>
      <c r="S885" s="22"/>
      <c r="T885" s="22"/>
      <c r="U885" s="22"/>
      <c r="V885" s="22"/>
      <c r="W885" s="22"/>
      <c r="X885" s="22"/>
      <c r="Y885" s="22"/>
      <c r="Z885" s="22"/>
    </row>
    <row r="886" spans="1:26" s="20" customFormat="1">
      <c r="A886" s="19"/>
      <c r="K886" s="21"/>
      <c r="L886" s="21"/>
      <c r="M886" s="21"/>
      <c r="N886" s="22"/>
      <c r="O886" s="22"/>
      <c r="P886" s="22"/>
      <c r="Q886" s="22"/>
      <c r="R886" s="22"/>
      <c r="S886" s="22"/>
      <c r="T886" s="22"/>
      <c r="U886" s="22"/>
      <c r="V886" s="22"/>
      <c r="W886" s="22"/>
      <c r="X886" s="22"/>
      <c r="Y886" s="22"/>
      <c r="Z886" s="22"/>
    </row>
    <row r="887" spans="1:26" s="20" customFormat="1">
      <c r="A887" s="19"/>
      <c r="K887" s="21"/>
      <c r="L887" s="21"/>
      <c r="M887" s="21"/>
      <c r="N887" s="22"/>
      <c r="O887" s="22"/>
      <c r="P887" s="22"/>
      <c r="Q887" s="22"/>
      <c r="R887" s="22"/>
      <c r="S887" s="22"/>
      <c r="T887" s="22"/>
      <c r="U887" s="22"/>
      <c r="V887" s="22"/>
      <c r="W887" s="22"/>
      <c r="X887" s="22"/>
      <c r="Y887" s="22"/>
      <c r="Z887" s="22"/>
    </row>
    <row r="888" spans="1:26" s="20" customFormat="1">
      <c r="A888" s="19"/>
      <c r="K888" s="21"/>
      <c r="L888" s="21"/>
      <c r="M888" s="21"/>
      <c r="N888" s="22"/>
      <c r="O888" s="22"/>
      <c r="P888" s="22"/>
      <c r="Q888" s="22"/>
      <c r="R888" s="22"/>
      <c r="S888" s="22"/>
      <c r="T888" s="22"/>
      <c r="U888" s="22"/>
      <c r="V888" s="22"/>
      <c r="W888" s="22"/>
      <c r="X888" s="22"/>
      <c r="Y888" s="22"/>
      <c r="Z888" s="22"/>
    </row>
    <row r="889" spans="1:26" s="20" customFormat="1">
      <c r="A889" s="19"/>
      <c r="K889" s="21"/>
      <c r="L889" s="21"/>
      <c r="M889" s="21"/>
      <c r="N889" s="22"/>
      <c r="O889" s="22"/>
      <c r="P889" s="22"/>
      <c r="Q889" s="22"/>
      <c r="R889" s="22"/>
      <c r="S889" s="22"/>
      <c r="T889" s="22"/>
      <c r="U889" s="22"/>
      <c r="V889" s="22"/>
      <c r="W889" s="22"/>
      <c r="X889" s="22"/>
      <c r="Y889" s="22"/>
      <c r="Z889" s="22"/>
    </row>
    <row r="890" spans="1:26" s="20" customFormat="1">
      <c r="A890" s="19"/>
      <c r="K890" s="21"/>
      <c r="L890" s="21"/>
      <c r="M890" s="21"/>
      <c r="N890" s="22"/>
      <c r="O890" s="22"/>
      <c r="P890" s="22"/>
      <c r="Q890" s="22"/>
      <c r="R890" s="22"/>
      <c r="S890" s="22"/>
      <c r="T890" s="22"/>
      <c r="U890" s="22"/>
      <c r="V890" s="22"/>
      <c r="W890" s="22"/>
      <c r="X890" s="22"/>
      <c r="Y890" s="22"/>
      <c r="Z890" s="22"/>
    </row>
    <row r="891" spans="1:26" s="20" customFormat="1">
      <c r="A891" s="19"/>
      <c r="K891" s="21"/>
      <c r="L891" s="21"/>
      <c r="M891" s="21"/>
      <c r="N891" s="22"/>
      <c r="O891" s="22"/>
      <c r="P891" s="22"/>
      <c r="Q891" s="22"/>
      <c r="R891" s="22"/>
      <c r="S891" s="22"/>
      <c r="T891" s="22"/>
      <c r="U891" s="22"/>
      <c r="V891" s="22"/>
      <c r="W891" s="22"/>
      <c r="X891" s="22"/>
      <c r="Y891" s="22"/>
      <c r="Z891" s="22"/>
    </row>
    <row r="892" spans="1:26" s="20" customFormat="1">
      <c r="A892" s="19"/>
      <c r="K892" s="21"/>
      <c r="L892" s="21"/>
      <c r="M892" s="21"/>
      <c r="N892" s="22"/>
      <c r="O892" s="22"/>
      <c r="P892" s="22"/>
      <c r="Q892" s="22"/>
      <c r="R892" s="22"/>
      <c r="S892" s="22"/>
      <c r="T892" s="22"/>
      <c r="U892" s="22"/>
      <c r="V892" s="22"/>
      <c r="W892" s="22"/>
      <c r="X892" s="22"/>
      <c r="Y892" s="22"/>
      <c r="Z892" s="22"/>
    </row>
    <row r="893" spans="1:26" s="20" customFormat="1">
      <c r="A893" s="19"/>
      <c r="K893" s="21"/>
      <c r="L893" s="21"/>
      <c r="M893" s="21"/>
      <c r="N893" s="22"/>
      <c r="O893" s="22"/>
      <c r="P893" s="22"/>
      <c r="Q893" s="22"/>
      <c r="R893" s="22"/>
      <c r="S893" s="22"/>
      <c r="T893" s="22"/>
      <c r="U893" s="22"/>
      <c r="V893" s="22"/>
      <c r="W893" s="22"/>
      <c r="X893" s="22"/>
      <c r="Y893" s="22"/>
      <c r="Z893" s="22"/>
    </row>
    <row r="894" spans="1:26" s="20" customFormat="1">
      <c r="A894" s="19"/>
      <c r="K894" s="21"/>
      <c r="L894" s="21"/>
      <c r="M894" s="21"/>
      <c r="N894" s="22"/>
      <c r="O894" s="22"/>
      <c r="P894" s="22"/>
      <c r="Q894" s="22"/>
      <c r="R894" s="22"/>
      <c r="S894" s="22"/>
      <c r="T894" s="22"/>
      <c r="U894" s="22"/>
      <c r="V894" s="22"/>
      <c r="W894" s="22"/>
      <c r="X894" s="22"/>
      <c r="Y894" s="22"/>
      <c r="Z894" s="22"/>
    </row>
    <row r="895" spans="1:26" s="20" customFormat="1">
      <c r="A895" s="19"/>
      <c r="K895" s="21"/>
      <c r="L895" s="21"/>
      <c r="M895" s="21"/>
      <c r="N895" s="22"/>
      <c r="O895" s="22"/>
      <c r="P895" s="22"/>
      <c r="Q895" s="22"/>
      <c r="R895" s="22"/>
      <c r="S895" s="22"/>
      <c r="T895" s="22"/>
      <c r="U895" s="22"/>
      <c r="V895" s="22"/>
      <c r="W895" s="22"/>
      <c r="X895" s="22"/>
      <c r="Y895" s="22"/>
      <c r="Z895" s="22"/>
    </row>
    <row r="896" spans="1:26" s="20" customFormat="1">
      <c r="A896" s="19"/>
      <c r="K896" s="21"/>
      <c r="L896" s="21"/>
      <c r="M896" s="21"/>
      <c r="N896" s="22"/>
      <c r="O896" s="22"/>
      <c r="P896" s="22"/>
      <c r="Q896" s="22"/>
      <c r="R896" s="22"/>
      <c r="S896" s="22"/>
      <c r="T896" s="22"/>
      <c r="U896" s="22"/>
      <c r="V896" s="22"/>
      <c r="W896" s="22"/>
      <c r="X896" s="22"/>
      <c r="Y896" s="22"/>
      <c r="Z896" s="22"/>
    </row>
    <row r="897" spans="1:26" s="20" customFormat="1">
      <c r="A897" s="19"/>
      <c r="K897" s="21"/>
      <c r="L897" s="21"/>
      <c r="M897" s="21"/>
      <c r="N897" s="22"/>
      <c r="O897" s="22"/>
      <c r="P897" s="22"/>
      <c r="Q897" s="22"/>
      <c r="R897" s="22"/>
      <c r="S897" s="22"/>
      <c r="T897" s="22"/>
      <c r="U897" s="22"/>
      <c r="V897" s="22"/>
      <c r="W897" s="22"/>
      <c r="X897" s="22"/>
      <c r="Y897" s="22"/>
      <c r="Z897" s="22"/>
    </row>
    <row r="898" spans="1:26" s="20" customFormat="1">
      <c r="A898" s="19"/>
      <c r="K898" s="21"/>
      <c r="L898" s="21"/>
      <c r="M898" s="21"/>
      <c r="N898" s="22"/>
      <c r="O898" s="22"/>
      <c r="P898" s="22"/>
      <c r="Q898" s="22"/>
      <c r="R898" s="22"/>
      <c r="S898" s="22"/>
      <c r="T898" s="22"/>
      <c r="U898" s="22"/>
      <c r="V898" s="22"/>
      <c r="W898" s="22"/>
      <c r="X898" s="22"/>
      <c r="Y898" s="22"/>
      <c r="Z898" s="22"/>
    </row>
    <row r="899" spans="1:26" s="20" customFormat="1">
      <c r="A899" s="19"/>
      <c r="K899" s="21"/>
      <c r="L899" s="21"/>
      <c r="M899" s="21"/>
      <c r="N899" s="22"/>
      <c r="O899" s="22"/>
      <c r="P899" s="22"/>
      <c r="Q899" s="22"/>
      <c r="R899" s="22"/>
      <c r="S899" s="22"/>
      <c r="T899" s="22"/>
      <c r="U899" s="22"/>
      <c r="V899" s="22"/>
      <c r="W899" s="22"/>
      <c r="X899" s="22"/>
      <c r="Y899" s="22"/>
      <c r="Z899" s="22"/>
    </row>
    <row r="900" spans="1:26" s="20" customFormat="1">
      <c r="A900" s="19"/>
      <c r="K900" s="21"/>
      <c r="L900" s="21"/>
      <c r="M900" s="21"/>
      <c r="N900" s="22"/>
      <c r="O900" s="22"/>
      <c r="P900" s="22"/>
      <c r="Q900" s="22"/>
      <c r="R900" s="22"/>
      <c r="S900" s="22"/>
      <c r="T900" s="22"/>
      <c r="U900" s="22"/>
      <c r="V900" s="22"/>
      <c r="W900" s="22"/>
      <c r="X900" s="22"/>
      <c r="Y900" s="22"/>
      <c r="Z900" s="22"/>
    </row>
    <row r="901" spans="1:26" s="20" customFormat="1">
      <c r="A901" s="19"/>
      <c r="K901" s="21"/>
      <c r="L901" s="21"/>
      <c r="M901" s="21"/>
      <c r="N901" s="22"/>
      <c r="O901" s="22"/>
      <c r="P901" s="22"/>
      <c r="Q901" s="22"/>
      <c r="R901" s="22"/>
      <c r="S901" s="22"/>
      <c r="T901" s="22"/>
      <c r="U901" s="22"/>
      <c r="V901" s="22"/>
      <c r="W901" s="22"/>
      <c r="X901" s="22"/>
      <c r="Y901" s="22"/>
      <c r="Z901" s="22"/>
    </row>
    <row r="902" spans="1:26" s="20" customFormat="1">
      <c r="A902" s="19"/>
      <c r="K902" s="21"/>
      <c r="L902" s="21"/>
      <c r="M902" s="21"/>
      <c r="N902" s="22"/>
      <c r="O902" s="22"/>
      <c r="P902" s="22"/>
      <c r="Q902" s="22"/>
      <c r="R902" s="22"/>
      <c r="S902" s="22"/>
      <c r="T902" s="22"/>
      <c r="U902" s="22"/>
      <c r="V902" s="22"/>
      <c r="W902" s="22"/>
      <c r="X902" s="22"/>
      <c r="Y902" s="22"/>
      <c r="Z902" s="22"/>
    </row>
    <row r="903" spans="1:26" s="20" customFormat="1">
      <c r="A903" s="19"/>
      <c r="K903" s="21"/>
      <c r="L903" s="21"/>
      <c r="M903" s="21"/>
      <c r="N903" s="22"/>
      <c r="O903" s="22"/>
      <c r="P903" s="22"/>
      <c r="Q903" s="22"/>
      <c r="R903" s="22"/>
      <c r="S903" s="22"/>
      <c r="T903" s="22"/>
      <c r="U903" s="22"/>
      <c r="V903" s="22"/>
      <c r="W903" s="22"/>
      <c r="X903" s="22"/>
      <c r="Y903" s="22"/>
      <c r="Z903" s="22"/>
    </row>
    <row r="904" spans="1:26" s="20" customFormat="1">
      <c r="A904" s="19"/>
      <c r="K904" s="21"/>
      <c r="L904" s="21"/>
      <c r="M904" s="21"/>
      <c r="N904" s="22"/>
      <c r="O904" s="22"/>
      <c r="P904" s="22"/>
      <c r="Q904" s="22"/>
      <c r="R904" s="22"/>
      <c r="S904" s="22"/>
      <c r="T904" s="22"/>
      <c r="U904" s="22"/>
      <c r="V904" s="22"/>
      <c r="W904" s="22"/>
      <c r="X904" s="22"/>
      <c r="Y904" s="22"/>
      <c r="Z904" s="22"/>
    </row>
    <row r="905" spans="1:26" s="20" customFormat="1">
      <c r="A905" s="19"/>
      <c r="K905" s="21"/>
      <c r="L905" s="21"/>
      <c r="M905" s="21"/>
      <c r="N905" s="22"/>
      <c r="O905" s="22"/>
      <c r="P905" s="22"/>
      <c r="Q905" s="22"/>
      <c r="R905" s="22"/>
      <c r="S905" s="22"/>
      <c r="T905" s="22"/>
      <c r="U905" s="22"/>
      <c r="V905" s="22"/>
      <c r="W905" s="22"/>
      <c r="X905" s="22"/>
      <c r="Y905" s="22"/>
      <c r="Z905" s="22"/>
    </row>
    <row r="906" spans="1:26" s="20" customFormat="1">
      <c r="A906" s="19"/>
      <c r="K906" s="21"/>
      <c r="L906" s="21"/>
      <c r="M906" s="21"/>
      <c r="N906" s="22"/>
      <c r="O906" s="22"/>
      <c r="P906" s="22"/>
      <c r="Q906" s="22"/>
      <c r="R906" s="22"/>
      <c r="S906" s="22"/>
      <c r="T906" s="22"/>
      <c r="U906" s="22"/>
      <c r="V906" s="22"/>
      <c r="W906" s="22"/>
      <c r="X906" s="22"/>
      <c r="Y906" s="22"/>
      <c r="Z906" s="22"/>
    </row>
    <row r="907" spans="1:26" s="20" customFormat="1">
      <c r="A907" s="19"/>
      <c r="K907" s="21"/>
      <c r="L907" s="21"/>
      <c r="M907" s="21"/>
      <c r="N907" s="22"/>
      <c r="O907" s="22"/>
      <c r="P907" s="22"/>
      <c r="Q907" s="22"/>
      <c r="R907" s="22"/>
      <c r="S907" s="22"/>
      <c r="T907" s="22"/>
      <c r="U907" s="22"/>
      <c r="V907" s="22"/>
      <c r="W907" s="22"/>
      <c r="X907" s="22"/>
      <c r="Y907" s="22"/>
      <c r="Z907" s="22"/>
    </row>
    <row r="908" spans="1:26" s="20" customFormat="1">
      <c r="A908" s="19"/>
      <c r="K908" s="21"/>
      <c r="L908" s="21"/>
      <c r="M908" s="21"/>
      <c r="N908" s="22"/>
      <c r="O908" s="22"/>
      <c r="P908" s="22"/>
      <c r="Q908" s="22"/>
      <c r="R908" s="22"/>
      <c r="S908" s="22"/>
      <c r="T908" s="22"/>
      <c r="U908" s="22"/>
      <c r="V908" s="22"/>
      <c r="W908" s="22"/>
      <c r="X908" s="22"/>
      <c r="Y908" s="22"/>
      <c r="Z908" s="22"/>
    </row>
    <row r="909" spans="1:26" s="20" customFormat="1">
      <c r="A909" s="19"/>
      <c r="K909" s="21"/>
      <c r="L909" s="21"/>
      <c r="M909" s="21"/>
      <c r="N909" s="22"/>
      <c r="O909" s="22"/>
      <c r="P909" s="22"/>
      <c r="Q909" s="22"/>
      <c r="R909" s="22"/>
      <c r="S909" s="22"/>
      <c r="T909" s="22"/>
      <c r="U909" s="22"/>
      <c r="V909" s="22"/>
      <c r="W909" s="22"/>
      <c r="X909" s="22"/>
      <c r="Y909" s="22"/>
      <c r="Z909" s="22"/>
    </row>
    <row r="910" spans="1:26" s="20" customFormat="1">
      <c r="A910" s="19"/>
      <c r="K910" s="21"/>
      <c r="L910" s="21"/>
      <c r="M910" s="21"/>
      <c r="N910" s="22"/>
      <c r="O910" s="22"/>
      <c r="P910" s="22"/>
      <c r="Q910" s="22"/>
      <c r="R910" s="22"/>
      <c r="S910" s="22"/>
      <c r="T910" s="22"/>
      <c r="U910" s="22"/>
      <c r="V910" s="22"/>
      <c r="W910" s="22"/>
      <c r="X910" s="22"/>
      <c r="Y910" s="22"/>
      <c r="Z910" s="22"/>
    </row>
    <row r="911" spans="1:26" s="20" customFormat="1">
      <c r="A911" s="19"/>
      <c r="K911" s="21"/>
      <c r="L911" s="21"/>
      <c r="M911" s="21"/>
      <c r="N911" s="22"/>
      <c r="O911" s="22"/>
      <c r="P911" s="22"/>
      <c r="Q911" s="22"/>
      <c r="R911" s="22"/>
      <c r="S911" s="22"/>
      <c r="T911" s="22"/>
      <c r="U911" s="22"/>
      <c r="V911" s="22"/>
      <c r="W911" s="22"/>
      <c r="X911" s="22"/>
      <c r="Y911" s="22"/>
      <c r="Z911" s="22"/>
    </row>
    <row r="912" spans="1:26" s="20" customFormat="1">
      <c r="A912" s="19"/>
      <c r="K912" s="21"/>
      <c r="L912" s="21"/>
      <c r="M912" s="21"/>
      <c r="N912" s="22"/>
      <c r="O912" s="22"/>
      <c r="P912" s="22"/>
      <c r="Q912" s="22"/>
      <c r="R912" s="22"/>
      <c r="S912" s="22"/>
      <c r="T912" s="22"/>
      <c r="U912" s="22"/>
      <c r="V912" s="22"/>
      <c r="W912" s="22"/>
      <c r="X912" s="22"/>
      <c r="Y912" s="22"/>
      <c r="Z912" s="22"/>
    </row>
    <row r="913" spans="1:26" s="20" customFormat="1">
      <c r="A913" s="19"/>
      <c r="K913" s="21"/>
      <c r="L913" s="21"/>
      <c r="M913" s="21"/>
      <c r="N913" s="22"/>
      <c r="O913" s="22"/>
      <c r="P913" s="22"/>
      <c r="Q913" s="22"/>
      <c r="R913" s="22"/>
      <c r="S913" s="22"/>
      <c r="T913" s="22"/>
      <c r="U913" s="22"/>
      <c r="V913" s="22"/>
      <c r="W913" s="22"/>
      <c r="X913" s="22"/>
      <c r="Y913" s="22"/>
      <c r="Z913" s="22"/>
    </row>
    <row r="914" spans="1:26" s="20" customFormat="1">
      <c r="A914" s="19"/>
      <c r="K914" s="21"/>
      <c r="L914" s="21"/>
      <c r="M914" s="21"/>
      <c r="N914" s="22"/>
      <c r="O914" s="22"/>
      <c r="P914" s="22"/>
      <c r="Q914" s="22"/>
      <c r="R914" s="22"/>
      <c r="S914" s="22"/>
      <c r="T914" s="22"/>
      <c r="U914" s="22"/>
      <c r="V914" s="22"/>
      <c r="W914" s="22"/>
      <c r="X914" s="22"/>
      <c r="Y914" s="22"/>
      <c r="Z914" s="22"/>
    </row>
    <row r="915" spans="1:26" s="20" customFormat="1">
      <c r="A915" s="19"/>
      <c r="K915" s="21"/>
      <c r="L915" s="21"/>
      <c r="M915" s="21"/>
      <c r="N915" s="22"/>
      <c r="O915" s="22"/>
      <c r="P915" s="22"/>
      <c r="Q915" s="22"/>
      <c r="R915" s="22"/>
      <c r="S915" s="22"/>
      <c r="T915" s="22"/>
      <c r="U915" s="22"/>
      <c r="V915" s="22"/>
      <c r="W915" s="22"/>
      <c r="X915" s="22"/>
      <c r="Y915" s="22"/>
      <c r="Z915" s="22"/>
    </row>
    <row r="916" spans="1:26" s="20" customFormat="1">
      <c r="A916" s="19"/>
      <c r="K916" s="21"/>
      <c r="L916" s="21"/>
      <c r="M916" s="21"/>
      <c r="N916" s="22"/>
      <c r="O916" s="22"/>
      <c r="P916" s="22"/>
      <c r="Q916" s="22"/>
      <c r="R916" s="22"/>
      <c r="S916" s="22"/>
      <c r="T916" s="22"/>
      <c r="U916" s="22"/>
      <c r="V916" s="22"/>
      <c r="W916" s="22"/>
      <c r="X916" s="22"/>
      <c r="Y916" s="22"/>
      <c r="Z916" s="22"/>
    </row>
    <row r="917" spans="1:26" s="20" customFormat="1">
      <c r="A917" s="19"/>
      <c r="K917" s="21"/>
      <c r="L917" s="21"/>
      <c r="M917" s="21"/>
      <c r="N917" s="22"/>
      <c r="O917" s="22"/>
      <c r="P917" s="22"/>
      <c r="Q917" s="22"/>
      <c r="R917" s="22"/>
      <c r="S917" s="22"/>
      <c r="T917" s="22"/>
      <c r="U917" s="22"/>
      <c r="V917" s="22"/>
      <c r="W917" s="22"/>
      <c r="X917" s="22"/>
      <c r="Y917" s="22"/>
      <c r="Z917" s="22"/>
    </row>
    <row r="918" spans="1:26" s="20" customFormat="1">
      <c r="A918" s="19"/>
      <c r="K918" s="21"/>
      <c r="L918" s="21"/>
      <c r="M918" s="21"/>
      <c r="N918" s="22"/>
      <c r="O918" s="22"/>
      <c r="P918" s="22"/>
      <c r="Q918" s="22"/>
      <c r="R918" s="22"/>
      <c r="S918" s="22"/>
      <c r="T918" s="22"/>
      <c r="U918" s="22"/>
      <c r="V918" s="22"/>
      <c r="W918" s="22"/>
      <c r="X918" s="22"/>
      <c r="Y918" s="22"/>
      <c r="Z918" s="22"/>
    </row>
    <row r="919" spans="1:26" s="20" customFormat="1">
      <c r="A919" s="19"/>
      <c r="K919" s="21"/>
      <c r="L919" s="21"/>
      <c r="M919" s="21"/>
      <c r="N919" s="22"/>
      <c r="O919" s="22"/>
      <c r="P919" s="22"/>
      <c r="Q919" s="22"/>
      <c r="R919" s="22"/>
      <c r="S919" s="22"/>
      <c r="T919" s="22"/>
      <c r="U919" s="22"/>
      <c r="V919" s="22"/>
      <c r="W919" s="22"/>
      <c r="X919" s="22"/>
      <c r="Y919" s="22"/>
      <c r="Z919" s="22"/>
    </row>
    <row r="920" spans="1:26" s="20" customFormat="1">
      <c r="A920" s="19"/>
      <c r="K920" s="21"/>
      <c r="L920" s="21"/>
      <c r="M920" s="21"/>
      <c r="N920" s="22"/>
      <c r="O920" s="22"/>
      <c r="P920" s="22"/>
      <c r="Q920" s="22"/>
      <c r="R920" s="22"/>
      <c r="S920" s="22"/>
      <c r="T920" s="22"/>
      <c r="U920" s="22"/>
      <c r="V920" s="22"/>
      <c r="W920" s="22"/>
      <c r="X920" s="22"/>
      <c r="Y920" s="22"/>
      <c r="Z920" s="22"/>
    </row>
    <row r="921" spans="1:26" s="20" customFormat="1">
      <c r="A921" s="19"/>
      <c r="K921" s="21"/>
      <c r="L921" s="21"/>
      <c r="M921" s="21"/>
      <c r="N921" s="22"/>
      <c r="O921" s="22"/>
      <c r="P921" s="22"/>
      <c r="Q921" s="22"/>
      <c r="R921" s="22"/>
      <c r="S921" s="22"/>
      <c r="T921" s="22"/>
      <c r="U921" s="22"/>
      <c r="V921" s="22"/>
      <c r="W921" s="22"/>
      <c r="X921" s="22"/>
      <c r="Y921" s="22"/>
      <c r="Z921" s="22"/>
    </row>
    <row r="922" spans="1:26" s="20" customFormat="1">
      <c r="A922" s="19"/>
      <c r="K922" s="21"/>
      <c r="L922" s="21"/>
      <c r="M922" s="21"/>
      <c r="N922" s="22"/>
      <c r="O922" s="22"/>
      <c r="P922" s="22"/>
      <c r="Q922" s="22"/>
      <c r="R922" s="22"/>
      <c r="S922" s="22"/>
      <c r="T922" s="22"/>
      <c r="U922" s="22"/>
      <c r="V922" s="22"/>
      <c r="W922" s="22"/>
      <c r="X922" s="22"/>
      <c r="Y922" s="22"/>
      <c r="Z922" s="22"/>
    </row>
    <row r="923" spans="1:26" s="20" customFormat="1">
      <c r="A923" s="19"/>
      <c r="K923" s="21"/>
      <c r="L923" s="21"/>
      <c r="M923" s="21"/>
      <c r="N923" s="22"/>
      <c r="O923" s="22"/>
      <c r="P923" s="22"/>
      <c r="Q923" s="22"/>
      <c r="R923" s="22"/>
      <c r="S923" s="22"/>
      <c r="T923" s="22"/>
      <c r="U923" s="22"/>
      <c r="V923" s="22"/>
      <c r="W923" s="22"/>
      <c r="X923" s="22"/>
      <c r="Y923" s="22"/>
      <c r="Z923" s="22"/>
    </row>
    <row r="924" spans="1:26" s="20" customFormat="1">
      <c r="A924" s="19"/>
      <c r="K924" s="21"/>
      <c r="L924" s="21"/>
      <c r="M924" s="21"/>
      <c r="N924" s="22"/>
      <c r="O924" s="22"/>
      <c r="P924" s="22"/>
      <c r="Q924" s="22"/>
      <c r="R924" s="22"/>
      <c r="S924" s="22"/>
      <c r="T924" s="22"/>
      <c r="U924" s="22"/>
      <c r="V924" s="22"/>
      <c r="W924" s="22"/>
      <c r="X924" s="22"/>
      <c r="Y924" s="22"/>
      <c r="Z924" s="22"/>
    </row>
    <row r="925" spans="1:26" s="20" customFormat="1">
      <c r="A925" s="19"/>
      <c r="K925" s="21"/>
      <c r="L925" s="21"/>
      <c r="M925" s="21"/>
      <c r="N925" s="22"/>
      <c r="O925" s="22"/>
      <c r="P925" s="22"/>
      <c r="Q925" s="22"/>
      <c r="R925" s="22"/>
      <c r="S925" s="22"/>
      <c r="T925" s="22"/>
      <c r="U925" s="22"/>
      <c r="V925" s="22"/>
      <c r="W925" s="22"/>
      <c r="X925" s="22"/>
      <c r="Y925" s="22"/>
      <c r="Z925" s="22"/>
    </row>
    <row r="926" spans="1:26" s="20" customFormat="1">
      <c r="A926" s="19"/>
      <c r="K926" s="21"/>
      <c r="L926" s="21"/>
      <c r="M926" s="21"/>
      <c r="N926" s="22"/>
      <c r="O926" s="22"/>
      <c r="P926" s="22"/>
      <c r="Q926" s="22"/>
      <c r="R926" s="22"/>
      <c r="S926" s="22"/>
      <c r="T926" s="22"/>
      <c r="U926" s="22"/>
      <c r="V926" s="22"/>
      <c r="W926" s="22"/>
      <c r="X926" s="22"/>
      <c r="Y926" s="22"/>
      <c r="Z926" s="22"/>
    </row>
    <row r="927" spans="1:26" s="20" customFormat="1">
      <c r="A927" s="19"/>
      <c r="K927" s="21"/>
      <c r="L927" s="21"/>
      <c r="M927" s="21"/>
      <c r="N927" s="22"/>
      <c r="O927" s="22"/>
      <c r="P927" s="22"/>
      <c r="Q927" s="22"/>
      <c r="R927" s="22"/>
      <c r="S927" s="22"/>
      <c r="T927" s="22"/>
      <c r="U927" s="22"/>
      <c r="V927" s="22"/>
      <c r="W927" s="22"/>
      <c r="X927" s="22"/>
      <c r="Y927" s="22"/>
      <c r="Z927" s="22"/>
    </row>
    <row r="928" spans="1:26" s="20" customFormat="1">
      <c r="A928" s="19"/>
      <c r="K928" s="21"/>
      <c r="L928" s="21"/>
      <c r="M928" s="21"/>
      <c r="N928" s="22"/>
      <c r="O928" s="22"/>
      <c r="P928" s="22"/>
      <c r="Q928" s="22"/>
      <c r="R928" s="22"/>
      <c r="S928" s="22"/>
      <c r="T928" s="22"/>
      <c r="U928" s="22"/>
      <c r="V928" s="22"/>
      <c r="W928" s="22"/>
      <c r="X928" s="22"/>
      <c r="Y928" s="22"/>
      <c r="Z928" s="22"/>
    </row>
    <row r="929" spans="1:26" s="20" customFormat="1">
      <c r="A929" s="19"/>
      <c r="K929" s="21"/>
      <c r="L929" s="21"/>
      <c r="M929" s="21"/>
      <c r="N929" s="22"/>
      <c r="O929" s="22"/>
      <c r="P929" s="22"/>
      <c r="Q929" s="22"/>
      <c r="R929" s="22"/>
      <c r="S929" s="22"/>
      <c r="T929" s="22"/>
      <c r="U929" s="22"/>
      <c r="V929" s="22"/>
      <c r="W929" s="22"/>
      <c r="X929" s="22"/>
      <c r="Y929" s="22"/>
      <c r="Z929" s="22"/>
    </row>
    <row r="930" spans="1:26" s="20" customFormat="1">
      <c r="A930" s="19"/>
      <c r="K930" s="21"/>
      <c r="L930" s="21"/>
      <c r="M930" s="21"/>
      <c r="N930" s="22"/>
      <c r="O930" s="22"/>
      <c r="P930" s="22"/>
      <c r="Q930" s="22"/>
      <c r="R930" s="22"/>
      <c r="S930" s="22"/>
      <c r="T930" s="22"/>
      <c r="U930" s="22"/>
      <c r="V930" s="22"/>
      <c r="W930" s="22"/>
      <c r="X930" s="22"/>
      <c r="Y930" s="22"/>
      <c r="Z930" s="22"/>
    </row>
    <row r="931" spans="1:26" s="20" customFormat="1">
      <c r="A931" s="19"/>
      <c r="K931" s="21"/>
      <c r="L931" s="21"/>
      <c r="M931" s="21"/>
      <c r="N931" s="22"/>
      <c r="O931" s="22"/>
      <c r="P931" s="22"/>
      <c r="Q931" s="22"/>
      <c r="R931" s="22"/>
      <c r="S931" s="22"/>
      <c r="T931" s="22"/>
      <c r="U931" s="22"/>
      <c r="V931" s="22"/>
      <c r="W931" s="22"/>
      <c r="X931" s="22"/>
      <c r="Y931" s="22"/>
      <c r="Z931" s="22"/>
    </row>
    <row r="932" spans="1:26" s="20" customFormat="1">
      <c r="A932" s="19"/>
      <c r="K932" s="21"/>
      <c r="L932" s="21"/>
      <c r="M932" s="21"/>
      <c r="N932" s="22"/>
      <c r="O932" s="22"/>
      <c r="P932" s="22"/>
      <c r="Q932" s="22"/>
      <c r="R932" s="22"/>
      <c r="S932" s="22"/>
      <c r="T932" s="22"/>
      <c r="U932" s="22"/>
      <c r="V932" s="22"/>
      <c r="W932" s="22"/>
      <c r="X932" s="22"/>
      <c r="Y932" s="22"/>
      <c r="Z932" s="22"/>
    </row>
    <row r="933" spans="1:26" s="20" customFormat="1">
      <c r="A933" s="19"/>
      <c r="K933" s="21"/>
      <c r="L933" s="21"/>
      <c r="M933" s="21"/>
      <c r="N933" s="22"/>
      <c r="O933" s="22"/>
      <c r="P933" s="22"/>
      <c r="Q933" s="22"/>
      <c r="R933" s="22"/>
      <c r="S933" s="22"/>
      <c r="T933" s="22"/>
      <c r="U933" s="22"/>
      <c r="V933" s="22"/>
      <c r="W933" s="22"/>
      <c r="X933" s="22"/>
      <c r="Y933" s="22"/>
      <c r="Z933" s="22"/>
    </row>
    <row r="934" spans="1:26" s="20" customFormat="1">
      <c r="A934" s="19"/>
      <c r="K934" s="21"/>
      <c r="L934" s="21"/>
      <c r="M934" s="21"/>
      <c r="N934" s="22"/>
      <c r="O934" s="22"/>
      <c r="P934" s="22"/>
      <c r="Q934" s="22"/>
      <c r="R934" s="22"/>
      <c r="S934" s="22"/>
      <c r="T934" s="22"/>
      <c r="U934" s="22"/>
      <c r="V934" s="22"/>
      <c r="W934" s="22"/>
      <c r="X934" s="22"/>
      <c r="Y934" s="22"/>
      <c r="Z934" s="22"/>
    </row>
    <row r="935" spans="1:26" s="20" customFormat="1">
      <c r="A935" s="19"/>
      <c r="K935" s="21"/>
      <c r="L935" s="21"/>
      <c r="M935" s="21"/>
      <c r="N935" s="22"/>
      <c r="O935" s="22"/>
      <c r="P935" s="22"/>
      <c r="Q935" s="22"/>
      <c r="R935" s="22"/>
      <c r="S935" s="22"/>
      <c r="T935" s="22"/>
      <c r="U935" s="22"/>
      <c r="V935" s="22"/>
      <c r="W935" s="22"/>
      <c r="X935" s="22"/>
      <c r="Y935" s="22"/>
      <c r="Z935" s="22"/>
    </row>
    <row r="936" spans="1:26" s="20" customFormat="1">
      <c r="A936" s="19"/>
      <c r="K936" s="21"/>
      <c r="L936" s="21"/>
      <c r="M936" s="21"/>
      <c r="N936" s="22"/>
      <c r="O936" s="22"/>
      <c r="P936" s="22"/>
      <c r="Q936" s="22"/>
      <c r="R936" s="22"/>
      <c r="S936" s="22"/>
      <c r="T936" s="22"/>
      <c r="U936" s="22"/>
      <c r="V936" s="22"/>
      <c r="W936" s="22"/>
      <c r="X936" s="22"/>
      <c r="Y936" s="22"/>
      <c r="Z936" s="22"/>
    </row>
    <row r="937" spans="1:26" s="20" customFormat="1">
      <c r="A937" s="19"/>
      <c r="K937" s="21"/>
      <c r="L937" s="21"/>
      <c r="M937" s="21"/>
      <c r="N937" s="22"/>
      <c r="O937" s="22"/>
      <c r="P937" s="22"/>
      <c r="Q937" s="22"/>
      <c r="R937" s="22"/>
      <c r="S937" s="22"/>
      <c r="T937" s="22"/>
      <c r="U937" s="22"/>
      <c r="V937" s="22"/>
      <c r="W937" s="22"/>
      <c r="X937" s="22"/>
      <c r="Y937" s="22"/>
      <c r="Z937" s="22"/>
    </row>
    <row r="938" spans="1:26" s="20" customFormat="1">
      <c r="A938" s="19"/>
      <c r="K938" s="21"/>
      <c r="L938" s="21"/>
      <c r="M938" s="21"/>
      <c r="N938" s="22"/>
      <c r="O938" s="22"/>
      <c r="P938" s="22"/>
      <c r="Q938" s="22"/>
      <c r="R938" s="22"/>
      <c r="S938" s="22"/>
      <c r="T938" s="22"/>
      <c r="U938" s="22"/>
      <c r="V938" s="22"/>
      <c r="W938" s="22"/>
      <c r="X938" s="22"/>
      <c r="Y938" s="22"/>
      <c r="Z938" s="22"/>
    </row>
    <row r="939" spans="1:26" s="20" customFormat="1">
      <c r="A939" s="19"/>
      <c r="K939" s="21"/>
      <c r="L939" s="21"/>
      <c r="M939" s="21"/>
      <c r="N939" s="22"/>
      <c r="O939" s="22"/>
      <c r="P939" s="22"/>
      <c r="Q939" s="22"/>
      <c r="R939" s="22"/>
      <c r="S939" s="22"/>
      <c r="T939" s="22"/>
      <c r="U939" s="22"/>
      <c r="V939" s="22"/>
      <c r="W939" s="22"/>
      <c r="X939" s="22"/>
      <c r="Y939" s="22"/>
      <c r="Z939" s="22"/>
    </row>
    <row r="940" spans="1:26" s="20" customFormat="1">
      <c r="A940" s="19"/>
      <c r="K940" s="21"/>
      <c r="L940" s="21"/>
      <c r="M940" s="21"/>
      <c r="N940" s="22"/>
      <c r="O940" s="22"/>
      <c r="P940" s="22"/>
      <c r="Q940" s="22"/>
      <c r="R940" s="22"/>
      <c r="S940" s="22"/>
      <c r="T940" s="22"/>
      <c r="U940" s="22"/>
      <c r="V940" s="22"/>
      <c r="W940" s="22"/>
      <c r="X940" s="22"/>
      <c r="Y940" s="22"/>
      <c r="Z940" s="22"/>
    </row>
    <row r="941" spans="1:26" s="20" customFormat="1">
      <c r="A941" s="19"/>
      <c r="K941" s="21"/>
      <c r="L941" s="21"/>
      <c r="M941" s="21"/>
      <c r="N941" s="22"/>
      <c r="O941" s="22"/>
      <c r="P941" s="22"/>
      <c r="Q941" s="22"/>
      <c r="R941" s="22"/>
      <c r="S941" s="22"/>
      <c r="T941" s="22"/>
      <c r="U941" s="22"/>
      <c r="V941" s="22"/>
      <c r="W941" s="22"/>
      <c r="X941" s="22"/>
      <c r="Y941" s="22"/>
      <c r="Z941" s="22"/>
    </row>
    <row r="942" spans="1:26" s="20" customFormat="1">
      <c r="A942" s="19"/>
      <c r="K942" s="21"/>
      <c r="L942" s="21"/>
      <c r="M942" s="21"/>
      <c r="N942" s="22"/>
      <c r="O942" s="22"/>
      <c r="P942" s="22"/>
      <c r="Q942" s="22"/>
      <c r="R942" s="22"/>
      <c r="S942" s="22"/>
      <c r="T942" s="22"/>
      <c r="U942" s="22"/>
      <c r="V942" s="22"/>
      <c r="W942" s="22"/>
      <c r="X942" s="22"/>
      <c r="Y942" s="22"/>
      <c r="Z942" s="22"/>
    </row>
    <row r="943" spans="1:26" s="20" customFormat="1">
      <c r="A943" s="19"/>
      <c r="K943" s="21"/>
      <c r="L943" s="21"/>
      <c r="M943" s="21"/>
      <c r="N943" s="22"/>
      <c r="O943" s="22"/>
      <c r="P943" s="22"/>
      <c r="Q943" s="22"/>
      <c r="R943" s="22"/>
      <c r="S943" s="22"/>
      <c r="T943" s="22"/>
      <c r="U943" s="22"/>
      <c r="V943" s="22"/>
      <c r="W943" s="22"/>
      <c r="X943" s="22"/>
      <c r="Y943" s="22"/>
      <c r="Z943" s="22"/>
    </row>
    <row r="944" spans="1:26" s="20" customFormat="1">
      <c r="A944" s="19"/>
      <c r="K944" s="21"/>
      <c r="L944" s="21"/>
      <c r="M944" s="21"/>
      <c r="N944" s="22"/>
      <c r="O944" s="22"/>
      <c r="P944" s="22"/>
      <c r="Q944" s="22"/>
      <c r="R944" s="22"/>
      <c r="S944" s="22"/>
      <c r="T944" s="22"/>
      <c r="U944" s="22"/>
      <c r="V944" s="22"/>
      <c r="W944" s="22"/>
      <c r="X944" s="22"/>
      <c r="Y944" s="22"/>
      <c r="Z944" s="22"/>
    </row>
    <row r="945" spans="1:26" s="20" customFormat="1">
      <c r="A945" s="19"/>
      <c r="K945" s="21"/>
      <c r="L945" s="21"/>
      <c r="M945" s="21"/>
      <c r="N945" s="22"/>
      <c r="O945" s="22"/>
      <c r="P945" s="22"/>
      <c r="Q945" s="22"/>
      <c r="R945" s="22"/>
      <c r="S945" s="22"/>
      <c r="T945" s="22"/>
      <c r="U945" s="22"/>
      <c r="V945" s="22"/>
      <c r="W945" s="22"/>
      <c r="X945" s="22"/>
      <c r="Y945" s="22"/>
      <c r="Z945" s="22"/>
    </row>
    <row r="946" spans="1:26" s="20" customFormat="1">
      <c r="A946" s="19"/>
      <c r="K946" s="21"/>
      <c r="L946" s="21"/>
      <c r="M946" s="21"/>
      <c r="N946" s="22"/>
      <c r="O946" s="22"/>
      <c r="P946" s="22"/>
      <c r="Q946" s="22"/>
      <c r="R946" s="22"/>
      <c r="S946" s="22"/>
      <c r="T946" s="22"/>
      <c r="U946" s="22"/>
      <c r="V946" s="22"/>
      <c r="W946" s="22"/>
      <c r="X946" s="22"/>
      <c r="Y946" s="22"/>
      <c r="Z946" s="22"/>
    </row>
    <row r="947" spans="1:26" s="20" customFormat="1">
      <c r="A947" s="19"/>
      <c r="K947" s="21"/>
      <c r="L947" s="21"/>
      <c r="M947" s="21"/>
      <c r="N947" s="22"/>
      <c r="O947" s="22"/>
      <c r="P947" s="22"/>
      <c r="Q947" s="22"/>
      <c r="R947" s="22"/>
      <c r="S947" s="22"/>
      <c r="T947" s="22"/>
      <c r="U947" s="22"/>
      <c r="V947" s="22"/>
      <c r="W947" s="22"/>
      <c r="X947" s="22"/>
      <c r="Y947" s="22"/>
      <c r="Z947" s="22"/>
    </row>
    <row r="948" spans="1:26" s="20" customFormat="1">
      <c r="A948" s="19"/>
      <c r="K948" s="21"/>
      <c r="L948" s="21"/>
      <c r="M948" s="21"/>
      <c r="N948" s="22"/>
      <c r="O948" s="22"/>
      <c r="P948" s="22"/>
      <c r="Q948" s="22"/>
      <c r="R948" s="22"/>
      <c r="S948" s="22"/>
      <c r="T948" s="22"/>
      <c r="U948" s="22"/>
      <c r="V948" s="22"/>
      <c r="W948" s="22"/>
      <c r="X948" s="22"/>
      <c r="Y948" s="22"/>
      <c r="Z948" s="22"/>
    </row>
    <row r="949" spans="1:26" s="20" customFormat="1">
      <c r="A949" s="19"/>
      <c r="K949" s="21"/>
      <c r="L949" s="21"/>
      <c r="M949" s="21"/>
      <c r="N949" s="22"/>
      <c r="O949" s="22"/>
      <c r="P949" s="22"/>
      <c r="Q949" s="22"/>
      <c r="R949" s="22"/>
      <c r="S949" s="22"/>
      <c r="T949" s="22"/>
      <c r="U949" s="22"/>
      <c r="V949" s="22"/>
      <c r="W949" s="22"/>
      <c r="X949" s="22"/>
      <c r="Y949" s="22"/>
      <c r="Z949" s="22"/>
    </row>
    <row r="950" spans="1:26" s="20" customFormat="1">
      <c r="A950" s="19"/>
      <c r="K950" s="21"/>
      <c r="L950" s="21"/>
      <c r="M950" s="21"/>
      <c r="N950" s="22"/>
      <c r="O950" s="22"/>
      <c r="P950" s="22"/>
      <c r="Q950" s="22"/>
      <c r="R950" s="22"/>
      <c r="S950" s="22"/>
      <c r="T950" s="22"/>
      <c r="U950" s="22"/>
      <c r="V950" s="22"/>
      <c r="W950" s="22"/>
      <c r="X950" s="22"/>
      <c r="Y950" s="22"/>
      <c r="Z950" s="22"/>
    </row>
    <row r="951" spans="1:26" s="20" customFormat="1">
      <c r="A951" s="19"/>
      <c r="K951" s="21"/>
      <c r="L951" s="21"/>
      <c r="M951" s="21"/>
      <c r="N951" s="22"/>
      <c r="O951" s="22"/>
      <c r="P951" s="22"/>
      <c r="Q951" s="22"/>
      <c r="R951" s="22"/>
      <c r="S951" s="22"/>
      <c r="T951" s="22"/>
      <c r="U951" s="22"/>
      <c r="V951" s="22"/>
      <c r="W951" s="22"/>
      <c r="X951" s="22"/>
      <c r="Y951" s="22"/>
      <c r="Z951" s="22"/>
    </row>
    <row r="952" spans="1:26" s="20" customFormat="1">
      <c r="A952" s="19"/>
      <c r="K952" s="21"/>
      <c r="L952" s="21"/>
      <c r="M952" s="21"/>
      <c r="N952" s="22"/>
      <c r="O952" s="22"/>
      <c r="P952" s="22"/>
      <c r="Q952" s="22"/>
      <c r="R952" s="22"/>
      <c r="S952" s="22"/>
      <c r="T952" s="22"/>
      <c r="U952" s="22"/>
      <c r="V952" s="22"/>
      <c r="W952" s="22"/>
      <c r="X952" s="22"/>
      <c r="Y952" s="22"/>
      <c r="Z952" s="22"/>
    </row>
    <row r="953" spans="1:26" s="20" customFormat="1">
      <c r="A953" s="19"/>
      <c r="K953" s="21"/>
      <c r="L953" s="21"/>
      <c r="M953" s="21"/>
      <c r="N953" s="22"/>
      <c r="O953" s="22"/>
      <c r="P953" s="22"/>
      <c r="Q953" s="22"/>
      <c r="R953" s="22"/>
      <c r="S953" s="22"/>
      <c r="T953" s="22"/>
      <c r="U953" s="22"/>
      <c r="V953" s="22"/>
      <c r="W953" s="22"/>
      <c r="X953" s="22"/>
      <c r="Y953" s="22"/>
      <c r="Z953" s="22"/>
    </row>
    <row r="954" spans="1:26" s="20" customFormat="1">
      <c r="A954" s="19"/>
      <c r="K954" s="21"/>
      <c r="L954" s="21"/>
      <c r="M954" s="21"/>
      <c r="N954" s="22"/>
      <c r="O954" s="22"/>
      <c r="P954" s="22"/>
      <c r="Q954" s="22"/>
      <c r="R954" s="22"/>
      <c r="S954" s="22"/>
      <c r="T954" s="22"/>
      <c r="U954" s="22"/>
      <c r="V954" s="22"/>
      <c r="W954" s="22"/>
      <c r="X954" s="22"/>
      <c r="Y954" s="22"/>
      <c r="Z954" s="22"/>
    </row>
    <row r="955" spans="1:26" s="20" customFormat="1">
      <c r="A955" s="19"/>
      <c r="K955" s="21"/>
      <c r="L955" s="21"/>
      <c r="M955" s="21"/>
      <c r="N955" s="22"/>
      <c r="O955" s="22"/>
      <c r="P955" s="22"/>
      <c r="Q955" s="22"/>
      <c r="R955" s="22"/>
      <c r="S955" s="22"/>
      <c r="T955" s="22"/>
      <c r="U955" s="22"/>
      <c r="V955" s="22"/>
      <c r="W955" s="22"/>
      <c r="X955" s="22"/>
      <c r="Y955" s="22"/>
      <c r="Z955" s="22"/>
    </row>
    <row r="956" spans="1:26" s="20" customFormat="1">
      <c r="A956" s="19"/>
      <c r="K956" s="21"/>
      <c r="L956" s="21"/>
      <c r="M956" s="21"/>
      <c r="N956" s="22"/>
      <c r="O956" s="22"/>
      <c r="P956" s="22"/>
      <c r="Q956" s="22"/>
      <c r="R956" s="22"/>
      <c r="S956" s="22"/>
      <c r="T956" s="22"/>
      <c r="U956" s="22"/>
      <c r="V956" s="22"/>
      <c r="W956" s="22"/>
      <c r="X956" s="22"/>
      <c r="Y956" s="22"/>
      <c r="Z956" s="22"/>
    </row>
    <row r="957" spans="1:26" s="20" customFormat="1">
      <c r="A957" s="19"/>
      <c r="K957" s="21"/>
      <c r="L957" s="21"/>
      <c r="M957" s="21"/>
      <c r="N957" s="22"/>
      <c r="O957" s="22"/>
      <c r="P957" s="22"/>
      <c r="Q957" s="22"/>
      <c r="R957" s="22"/>
      <c r="S957" s="22"/>
      <c r="T957" s="22"/>
      <c r="U957" s="22"/>
      <c r="V957" s="22"/>
      <c r="W957" s="22"/>
      <c r="X957" s="22"/>
      <c r="Y957" s="22"/>
      <c r="Z957" s="22"/>
    </row>
    <row r="958" spans="1:26" s="20" customFormat="1">
      <c r="A958" s="19"/>
      <c r="K958" s="21"/>
      <c r="L958" s="21"/>
      <c r="M958" s="21"/>
      <c r="N958" s="22"/>
      <c r="O958" s="22"/>
      <c r="P958" s="22"/>
      <c r="Q958" s="22"/>
      <c r="R958" s="22"/>
      <c r="S958" s="22"/>
      <c r="T958" s="22"/>
      <c r="U958" s="22"/>
      <c r="V958" s="22"/>
      <c r="W958" s="22"/>
      <c r="X958" s="22"/>
      <c r="Y958" s="22"/>
      <c r="Z958" s="22"/>
    </row>
    <row r="959" spans="1:26" s="20" customFormat="1">
      <c r="A959" s="19"/>
      <c r="K959" s="21"/>
      <c r="L959" s="21"/>
      <c r="M959" s="21"/>
      <c r="N959" s="22"/>
      <c r="O959" s="22"/>
      <c r="P959" s="22"/>
      <c r="Q959" s="22"/>
      <c r="R959" s="22"/>
      <c r="S959" s="22"/>
      <c r="T959" s="22"/>
      <c r="U959" s="22"/>
      <c r="V959" s="22"/>
      <c r="W959" s="22"/>
      <c r="X959" s="22"/>
      <c r="Y959" s="22"/>
      <c r="Z959" s="22"/>
    </row>
    <row r="960" spans="1:26" s="20" customFormat="1">
      <c r="A960" s="19"/>
      <c r="K960" s="21"/>
      <c r="L960" s="21"/>
      <c r="M960" s="21"/>
      <c r="N960" s="22"/>
      <c r="O960" s="22"/>
      <c r="P960" s="22"/>
      <c r="Q960" s="22"/>
      <c r="R960" s="22"/>
      <c r="S960" s="22"/>
      <c r="T960" s="22"/>
      <c r="U960" s="22"/>
      <c r="V960" s="22"/>
      <c r="W960" s="22"/>
      <c r="X960" s="22"/>
      <c r="Y960" s="22"/>
      <c r="Z960" s="22"/>
    </row>
    <row r="961" spans="1:26" s="20" customFormat="1">
      <c r="A961" s="19"/>
      <c r="K961" s="21"/>
      <c r="L961" s="21"/>
      <c r="M961" s="21"/>
      <c r="N961" s="22"/>
      <c r="O961" s="22"/>
      <c r="P961" s="22"/>
      <c r="Q961" s="22"/>
      <c r="R961" s="22"/>
      <c r="S961" s="22"/>
      <c r="T961" s="22"/>
      <c r="U961" s="22"/>
      <c r="V961" s="22"/>
      <c r="W961" s="22"/>
      <c r="X961" s="22"/>
      <c r="Y961" s="22"/>
      <c r="Z961" s="22"/>
    </row>
    <row r="962" spans="1:26" s="20" customFormat="1">
      <c r="A962" s="19"/>
      <c r="K962" s="21"/>
      <c r="L962" s="21"/>
      <c r="M962" s="21"/>
      <c r="N962" s="22"/>
      <c r="O962" s="22"/>
      <c r="P962" s="22"/>
      <c r="Q962" s="22"/>
      <c r="R962" s="22"/>
      <c r="S962" s="22"/>
      <c r="T962" s="22"/>
      <c r="U962" s="22"/>
      <c r="V962" s="22"/>
      <c r="W962" s="22"/>
      <c r="X962" s="22"/>
      <c r="Y962" s="22"/>
      <c r="Z962" s="22"/>
    </row>
    <row r="963" spans="1:26" s="20" customFormat="1">
      <c r="A963" s="19"/>
      <c r="K963" s="21"/>
      <c r="L963" s="21"/>
      <c r="M963" s="21"/>
      <c r="N963" s="22"/>
      <c r="O963" s="22"/>
      <c r="P963" s="22"/>
      <c r="Q963" s="22"/>
      <c r="R963" s="22"/>
      <c r="S963" s="22"/>
      <c r="T963" s="22"/>
      <c r="U963" s="22"/>
      <c r="V963" s="22"/>
      <c r="W963" s="22"/>
      <c r="X963" s="22"/>
      <c r="Y963" s="22"/>
      <c r="Z963" s="22"/>
    </row>
    <row r="964" spans="1:26" s="20" customFormat="1">
      <c r="A964" s="19"/>
      <c r="K964" s="21"/>
      <c r="L964" s="21"/>
      <c r="M964" s="21"/>
      <c r="N964" s="22"/>
      <c r="O964" s="22"/>
      <c r="P964" s="22"/>
      <c r="Q964" s="22"/>
      <c r="R964" s="22"/>
      <c r="S964" s="22"/>
      <c r="T964" s="22"/>
      <c r="U964" s="22"/>
      <c r="V964" s="22"/>
      <c r="W964" s="22"/>
      <c r="X964" s="22"/>
      <c r="Y964" s="22"/>
      <c r="Z964" s="22"/>
    </row>
    <row r="965" spans="1:26" s="20" customFormat="1">
      <c r="A965" s="19"/>
      <c r="K965" s="21"/>
      <c r="L965" s="21"/>
      <c r="M965" s="21"/>
      <c r="N965" s="22"/>
      <c r="O965" s="22"/>
      <c r="P965" s="22"/>
      <c r="Q965" s="22"/>
      <c r="R965" s="22"/>
      <c r="S965" s="22"/>
      <c r="T965" s="22"/>
      <c r="U965" s="22"/>
      <c r="V965" s="22"/>
      <c r="W965" s="22"/>
      <c r="X965" s="22"/>
      <c r="Y965" s="22"/>
      <c r="Z965" s="22"/>
    </row>
    <row r="966" spans="1:26" s="20" customFormat="1">
      <c r="A966" s="19"/>
      <c r="K966" s="21"/>
      <c r="L966" s="21"/>
      <c r="M966" s="21"/>
      <c r="N966" s="22"/>
      <c r="O966" s="22"/>
      <c r="P966" s="22"/>
      <c r="Q966" s="22"/>
      <c r="R966" s="22"/>
      <c r="S966" s="22"/>
      <c r="T966" s="22"/>
      <c r="U966" s="22"/>
      <c r="V966" s="22"/>
      <c r="W966" s="22"/>
      <c r="X966" s="22"/>
      <c r="Y966" s="22"/>
      <c r="Z966" s="22"/>
    </row>
    <row r="967" spans="1:26" s="20" customFormat="1">
      <c r="A967" s="19"/>
      <c r="K967" s="21"/>
      <c r="L967" s="21"/>
      <c r="M967" s="21"/>
      <c r="N967" s="22"/>
      <c r="O967" s="22"/>
      <c r="P967" s="22"/>
      <c r="Q967" s="22"/>
      <c r="R967" s="22"/>
      <c r="S967" s="22"/>
      <c r="T967" s="22"/>
      <c r="U967" s="22"/>
      <c r="V967" s="22"/>
      <c r="W967" s="22"/>
      <c r="X967" s="22"/>
      <c r="Y967" s="22"/>
      <c r="Z967" s="22"/>
    </row>
    <row r="968" spans="1:26" s="20" customFormat="1">
      <c r="A968" s="19"/>
      <c r="K968" s="21"/>
      <c r="L968" s="21"/>
      <c r="M968" s="21"/>
      <c r="N968" s="22"/>
      <c r="O968" s="22"/>
      <c r="P968" s="22"/>
      <c r="Q968" s="22"/>
      <c r="R968" s="22"/>
      <c r="S968" s="22"/>
      <c r="T968" s="22"/>
      <c r="U968" s="22"/>
      <c r="V968" s="22"/>
      <c r="W968" s="22"/>
      <c r="X968" s="22"/>
      <c r="Y968" s="22"/>
      <c r="Z968" s="22"/>
    </row>
    <row r="969" spans="1:26" s="20" customFormat="1">
      <c r="A969" s="19"/>
      <c r="K969" s="21"/>
      <c r="L969" s="21"/>
      <c r="M969" s="21"/>
      <c r="N969" s="22"/>
      <c r="O969" s="22"/>
      <c r="P969" s="22"/>
      <c r="Q969" s="22"/>
      <c r="R969" s="22"/>
      <c r="S969" s="22"/>
      <c r="T969" s="22"/>
      <c r="U969" s="22"/>
      <c r="V969" s="22"/>
      <c r="W969" s="22"/>
      <c r="X969" s="22"/>
      <c r="Y969" s="22"/>
      <c r="Z969" s="22"/>
    </row>
    <row r="970" spans="1:26" s="20" customFormat="1">
      <c r="A970" s="19"/>
      <c r="K970" s="21"/>
      <c r="L970" s="21"/>
      <c r="M970" s="21"/>
      <c r="N970" s="22"/>
      <c r="O970" s="22"/>
      <c r="P970" s="22"/>
      <c r="Q970" s="22"/>
      <c r="R970" s="22"/>
      <c r="S970" s="22"/>
      <c r="T970" s="22"/>
      <c r="U970" s="22"/>
      <c r="V970" s="22"/>
      <c r="W970" s="22"/>
      <c r="X970" s="22"/>
      <c r="Y970" s="22"/>
      <c r="Z970" s="22"/>
    </row>
    <row r="971" spans="1:26" s="20" customFormat="1">
      <c r="A971" s="19"/>
      <c r="K971" s="21"/>
      <c r="L971" s="21"/>
      <c r="M971" s="21"/>
      <c r="N971" s="22"/>
      <c r="O971" s="22"/>
      <c r="P971" s="22"/>
      <c r="Q971" s="22"/>
      <c r="R971" s="22"/>
      <c r="S971" s="22"/>
      <c r="T971" s="22"/>
      <c r="U971" s="22"/>
      <c r="V971" s="22"/>
      <c r="W971" s="22"/>
      <c r="X971" s="22"/>
      <c r="Y971" s="22"/>
      <c r="Z971" s="22"/>
    </row>
    <row r="972" spans="1:26" s="20" customFormat="1">
      <c r="A972" s="19"/>
      <c r="K972" s="21"/>
      <c r="L972" s="21"/>
      <c r="M972" s="21"/>
      <c r="N972" s="22"/>
      <c r="O972" s="22"/>
      <c r="P972" s="22"/>
      <c r="Q972" s="22"/>
      <c r="R972" s="22"/>
      <c r="S972" s="22"/>
      <c r="T972" s="22"/>
      <c r="U972" s="22"/>
      <c r="V972" s="22"/>
      <c r="W972" s="22"/>
      <c r="X972" s="22"/>
      <c r="Y972" s="22"/>
      <c r="Z972" s="22"/>
    </row>
    <row r="973" spans="1:26" s="20" customFormat="1">
      <c r="A973" s="19"/>
      <c r="K973" s="21"/>
      <c r="L973" s="21"/>
      <c r="M973" s="21"/>
      <c r="N973" s="22"/>
      <c r="O973" s="22"/>
      <c r="P973" s="22"/>
      <c r="Q973" s="22"/>
      <c r="R973" s="22"/>
      <c r="S973" s="22"/>
      <c r="T973" s="22"/>
      <c r="U973" s="22"/>
      <c r="V973" s="22"/>
      <c r="W973" s="22"/>
      <c r="X973" s="22"/>
      <c r="Y973" s="22"/>
      <c r="Z973" s="22"/>
    </row>
    <row r="974" spans="1:26" s="20" customFormat="1">
      <c r="A974" s="19"/>
      <c r="K974" s="21"/>
      <c r="L974" s="21"/>
      <c r="M974" s="21"/>
      <c r="N974" s="22"/>
      <c r="O974" s="22"/>
      <c r="P974" s="22"/>
      <c r="Q974" s="22"/>
      <c r="R974" s="22"/>
      <c r="S974" s="22"/>
      <c r="T974" s="22"/>
      <c r="U974" s="22"/>
      <c r="V974" s="22"/>
      <c r="W974" s="22"/>
      <c r="X974" s="22"/>
      <c r="Y974" s="22"/>
      <c r="Z974" s="22"/>
    </row>
    <row r="975" spans="1:26" s="20" customFormat="1">
      <c r="A975" s="19"/>
      <c r="K975" s="21"/>
      <c r="L975" s="21"/>
      <c r="M975" s="21"/>
      <c r="N975" s="22"/>
      <c r="O975" s="22"/>
      <c r="P975" s="22"/>
      <c r="Q975" s="22"/>
      <c r="R975" s="22"/>
      <c r="S975" s="22"/>
      <c r="T975" s="22"/>
      <c r="U975" s="22"/>
      <c r="V975" s="22"/>
      <c r="W975" s="22"/>
      <c r="X975" s="22"/>
      <c r="Y975" s="22"/>
      <c r="Z975" s="22"/>
    </row>
    <row r="976" spans="1:26" s="20" customFormat="1">
      <c r="A976" s="19"/>
      <c r="K976" s="21"/>
      <c r="L976" s="21"/>
      <c r="M976" s="21"/>
      <c r="N976" s="22"/>
      <c r="O976" s="22"/>
      <c r="P976" s="22"/>
      <c r="Q976" s="22"/>
      <c r="R976" s="22"/>
      <c r="S976" s="22"/>
      <c r="T976" s="22"/>
      <c r="U976" s="22"/>
      <c r="V976" s="22"/>
      <c r="W976" s="22"/>
      <c r="X976" s="22"/>
      <c r="Y976" s="22"/>
      <c r="Z976" s="22"/>
    </row>
    <row r="977" spans="1:26" s="20" customFormat="1">
      <c r="A977" s="19"/>
      <c r="K977" s="21"/>
      <c r="L977" s="21"/>
      <c r="M977" s="21"/>
      <c r="N977" s="22"/>
      <c r="O977" s="22"/>
      <c r="P977" s="22"/>
      <c r="Q977" s="22"/>
      <c r="R977" s="22"/>
      <c r="S977" s="22"/>
      <c r="T977" s="22"/>
      <c r="U977" s="22"/>
      <c r="V977" s="22"/>
      <c r="W977" s="22"/>
      <c r="X977" s="22"/>
      <c r="Y977" s="22"/>
      <c r="Z977" s="22"/>
    </row>
    <row r="978" spans="1:26" s="20" customFormat="1">
      <c r="A978" s="19"/>
      <c r="K978" s="21"/>
      <c r="L978" s="21"/>
      <c r="M978" s="21"/>
      <c r="N978" s="22"/>
      <c r="O978" s="22"/>
      <c r="P978" s="22"/>
      <c r="Q978" s="22"/>
      <c r="R978" s="22"/>
      <c r="S978" s="22"/>
      <c r="T978" s="22"/>
      <c r="U978" s="22"/>
      <c r="V978" s="22"/>
      <c r="W978" s="22"/>
      <c r="X978" s="22"/>
      <c r="Y978" s="22"/>
      <c r="Z978" s="22"/>
    </row>
    <row r="979" spans="1:26" s="20" customFormat="1">
      <c r="A979" s="19"/>
      <c r="K979" s="21"/>
      <c r="L979" s="21"/>
      <c r="M979" s="21"/>
      <c r="N979" s="22"/>
      <c r="O979" s="22"/>
      <c r="P979" s="22"/>
      <c r="Q979" s="22"/>
      <c r="R979" s="22"/>
      <c r="S979" s="22"/>
      <c r="T979" s="22"/>
      <c r="U979" s="22"/>
      <c r="V979" s="22"/>
      <c r="W979" s="22"/>
      <c r="X979" s="22"/>
      <c r="Y979" s="22"/>
      <c r="Z979" s="22"/>
    </row>
    <row r="980" spans="1:26" s="20" customFormat="1">
      <c r="A980" s="19"/>
      <c r="K980" s="21"/>
      <c r="L980" s="21"/>
      <c r="M980" s="21"/>
      <c r="N980" s="22"/>
      <c r="O980" s="22"/>
      <c r="P980" s="22"/>
      <c r="Q980" s="22"/>
      <c r="R980" s="22"/>
      <c r="S980" s="22"/>
      <c r="T980" s="22"/>
      <c r="U980" s="22"/>
      <c r="V980" s="22"/>
      <c r="W980" s="22"/>
      <c r="X980" s="22"/>
      <c r="Y980" s="22"/>
      <c r="Z980" s="22"/>
    </row>
    <row r="981" spans="1:26" s="20" customFormat="1">
      <c r="A981" s="19"/>
      <c r="K981" s="21"/>
      <c r="L981" s="21"/>
      <c r="M981" s="21"/>
      <c r="N981" s="22"/>
      <c r="O981" s="22"/>
      <c r="P981" s="22"/>
      <c r="Q981" s="22"/>
      <c r="R981" s="22"/>
      <c r="S981" s="22"/>
      <c r="T981" s="22"/>
      <c r="U981" s="22"/>
      <c r="V981" s="22"/>
      <c r="W981" s="22"/>
      <c r="X981" s="22"/>
      <c r="Y981" s="22"/>
      <c r="Z981" s="22"/>
    </row>
    <row r="982" spans="1:26" s="20" customFormat="1">
      <c r="A982" s="19"/>
      <c r="K982" s="21"/>
      <c r="L982" s="21"/>
      <c r="M982" s="21"/>
      <c r="N982" s="22"/>
      <c r="O982" s="22"/>
      <c r="P982" s="22"/>
      <c r="Q982" s="22"/>
      <c r="R982" s="22"/>
      <c r="S982" s="22"/>
      <c r="T982" s="22"/>
      <c r="U982" s="22"/>
      <c r="V982" s="22"/>
      <c r="W982" s="22"/>
      <c r="X982" s="22"/>
      <c r="Y982" s="22"/>
      <c r="Z982" s="22"/>
    </row>
    <row r="983" spans="1:26" s="20" customFormat="1">
      <c r="A983" s="19"/>
      <c r="K983" s="21"/>
      <c r="L983" s="21"/>
      <c r="M983" s="21"/>
      <c r="N983" s="22"/>
      <c r="O983" s="22"/>
      <c r="P983" s="22"/>
      <c r="Q983" s="22"/>
      <c r="R983" s="22"/>
      <c r="S983" s="22"/>
      <c r="T983" s="22"/>
      <c r="U983" s="22"/>
      <c r="V983" s="22"/>
      <c r="W983" s="22"/>
      <c r="X983" s="22"/>
      <c r="Y983" s="22"/>
      <c r="Z983" s="22"/>
    </row>
    <row r="984" spans="1:26" s="20" customFormat="1">
      <c r="A984" s="19"/>
      <c r="K984" s="21"/>
      <c r="L984" s="21"/>
      <c r="M984" s="21"/>
      <c r="N984" s="22"/>
      <c r="O984" s="22"/>
      <c r="P984" s="22"/>
      <c r="Q984" s="22"/>
      <c r="R984" s="22"/>
      <c r="S984" s="22"/>
      <c r="T984" s="22"/>
      <c r="U984" s="22"/>
      <c r="V984" s="22"/>
      <c r="W984" s="22"/>
      <c r="X984" s="22"/>
      <c r="Y984" s="22"/>
      <c r="Z984" s="22"/>
    </row>
    <row r="985" spans="1:26" s="20" customFormat="1">
      <c r="A985" s="19"/>
      <c r="K985" s="21"/>
      <c r="L985" s="21"/>
      <c r="M985" s="21"/>
      <c r="N985" s="22"/>
      <c r="O985" s="22"/>
      <c r="P985" s="22"/>
      <c r="Q985" s="22"/>
      <c r="R985" s="22"/>
      <c r="S985" s="22"/>
      <c r="T985" s="22"/>
      <c r="U985" s="22"/>
      <c r="V985" s="22"/>
      <c r="W985" s="22"/>
      <c r="X985" s="22"/>
      <c r="Y985" s="22"/>
      <c r="Z985" s="22"/>
    </row>
    <row r="986" spans="1:26" s="20" customFormat="1">
      <c r="A986" s="19"/>
      <c r="K986" s="21"/>
      <c r="L986" s="21"/>
      <c r="M986" s="21"/>
      <c r="N986" s="22"/>
      <c r="O986" s="22"/>
      <c r="P986" s="22"/>
      <c r="Q986" s="22"/>
      <c r="R986" s="22"/>
      <c r="S986" s="22"/>
      <c r="T986" s="22"/>
      <c r="U986" s="22"/>
      <c r="V986" s="22"/>
      <c r="W986" s="22"/>
      <c r="X986" s="22"/>
      <c r="Y986" s="22"/>
      <c r="Z986" s="22"/>
    </row>
    <row r="987" spans="1:26" s="20" customFormat="1">
      <c r="A987" s="19"/>
      <c r="K987" s="21"/>
      <c r="L987" s="21"/>
      <c r="M987" s="21"/>
      <c r="N987" s="22"/>
      <c r="O987" s="22"/>
      <c r="P987" s="22"/>
      <c r="Q987" s="22"/>
      <c r="R987" s="22"/>
      <c r="S987" s="22"/>
      <c r="T987" s="22"/>
      <c r="U987" s="22"/>
      <c r="V987" s="22"/>
      <c r="W987" s="22"/>
      <c r="X987" s="22"/>
      <c r="Y987" s="22"/>
      <c r="Z987" s="22"/>
    </row>
    <row r="988" spans="1:26" s="20" customFormat="1">
      <c r="A988" s="19"/>
      <c r="K988" s="21"/>
      <c r="L988" s="21"/>
      <c r="M988" s="21"/>
      <c r="N988" s="22"/>
      <c r="O988" s="22"/>
      <c r="P988" s="22"/>
      <c r="Q988" s="22"/>
      <c r="R988" s="22"/>
      <c r="S988" s="22"/>
      <c r="T988" s="22"/>
      <c r="U988" s="22"/>
      <c r="V988" s="22"/>
      <c r="W988" s="22"/>
      <c r="X988" s="22"/>
      <c r="Y988" s="22"/>
      <c r="Z988" s="22"/>
    </row>
    <row r="989" spans="1:26" s="20" customFormat="1">
      <c r="A989" s="19"/>
      <c r="K989" s="21"/>
      <c r="L989" s="21"/>
      <c r="M989" s="21"/>
      <c r="N989" s="22"/>
      <c r="O989" s="22"/>
      <c r="P989" s="22"/>
      <c r="Q989" s="22"/>
      <c r="R989" s="22"/>
      <c r="S989" s="22"/>
      <c r="T989" s="22"/>
      <c r="U989" s="22"/>
      <c r="V989" s="22"/>
      <c r="W989" s="22"/>
      <c r="X989" s="22"/>
      <c r="Y989" s="22"/>
      <c r="Z989" s="22"/>
    </row>
    <row r="990" spans="1:26" s="20" customFormat="1">
      <c r="A990" s="19"/>
      <c r="K990" s="21"/>
      <c r="L990" s="21"/>
      <c r="M990" s="21"/>
      <c r="N990" s="22"/>
      <c r="O990" s="22"/>
      <c r="P990" s="22"/>
      <c r="Q990" s="22"/>
      <c r="R990" s="22"/>
      <c r="S990" s="22"/>
      <c r="T990" s="22"/>
      <c r="U990" s="22"/>
      <c r="V990" s="22"/>
      <c r="W990" s="22"/>
      <c r="X990" s="22"/>
      <c r="Y990" s="22"/>
      <c r="Z990" s="22"/>
    </row>
    <row r="991" spans="1:26" s="20" customFormat="1">
      <c r="A991" s="19"/>
      <c r="K991" s="21"/>
      <c r="L991" s="21"/>
      <c r="M991" s="21"/>
      <c r="N991" s="22"/>
      <c r="O991" s="22"/>
      <c r="P991" s="22"/>
      <c r="Q991" s="22"/>
      <c r="R991" s="22"/>
      <c r="S991" s="22"/>
      <c r="T991" s="22"/>
      <c r="U991" s="22"/>
      <c r="V991" s="22"/>
      <c r="W991" s="22"/>
      <c r="X991" s="22"/>
      <c r="Y991" s="22"/>
      <c r="Z991" s="22"/>
    </row>
    <row r="992" spans="1:26" s="20" customFormat="1">
      <c r="A992" s="19"/>
      <c r="K992" s="21"/>
      <c r="L992" s="21"/>
      <c r="M992" s="21"/>
      <c r="N992" s="22"/>
      <c r="O992" s="22"/>
      <c r="P992" s="22"/>
      <c r="Q992" s="22"/>
      <c r="R992" s="22"/>
      <c r="S992" s="22"/>
      <c r="T992" s="22"/>
      <c r="U992" s="22"/>
      <c r="V992" s="22"/>
      <c r="W992" s="22"/>
      <c r="X992" s="22"/>
      <c r="Y992" s="22"/>
      <c r="Z992" s="22"/>
    </row>
    <row r="993" spans="1:26" s="20" customFormat="1">
      <c r="A993" s="19"/>
      <c r="K993" s="21"/>
      <c r="L993" s="21"/>
      <c r="M993" s="21"/>
      <c r="N993" s="22"/>
      <c r="O993" s="22"/>
      <c r="P993" s="22"/>
      <c r="Q993" s="22"/>
      <c r="R993" s="22"/>
      <c r="S993" s="22"/>
      <c r="T993" s="22"/>
      <c r="U993" s="22"/>
      <c r="V993" s="22"/>
      <c r="W993" s="22"/>
      <c r="X993" s="22"/>
      <c r="Y993" s="22"/>
      <c r="Z993" s="22"/>
    </row>
    <row r="994" spans="1:26" s="20" customFormat="1">
      <c r="A994" s="19"/>
      <c r="K994" s="21"/>
      <c r="L994" s="21"/>
      <c r="M994" s="21"/>
      <c r="N994" s="22"/>
      <c r="O994" s="22"/>
      <c r="P994" s="22"/>
      <c r="Q994" s="22"/>
      <c r="R994" s="22"/>
      <c r="S994" s="22"/>
      <c r="T994" s="22"/>
      <c r="U994" s="22"/>
      <c r="V994" s="22"/>
      <c r="W994" s="22"/>
      <c r="X994" s="22"/>
      <c r="Y994" s="22"/>
      <c r="Z994" s="22"/>
    </row>
    <row r="995" spans="1:26" s="20" customFormat="1">
      <c r="A995" s="19"/>
      <c r="K995" s="21"/>
      <c r="L995" s="21"/>
      <c r="M995" s="21"/>
      <c r="N995" s="22"/>
      <c r="O995" s="22"/>
      <c r="P995" s="22"/>
      <c r="Q995" s="22"/>
      <c r="R995" s="22"/>
      <c r="S995" s="22"/>
      <c r="T995" s="22"/>
      <c r="U995" s="22"/>
      <c r="V995" s="22"/>
      <c r="W995" s="22"/>
      <c r="X995" s="22"/>
      <c r="Y995" s="22"/>
      <c r="Z995" s="22"/>
    </row>
    <row r="996" spans="1:26" s="20" customFormat="1">
      <c r="A996" s="19"/>
      <c r="K996" s="21"/>
      <c r="L996" s="21"/>
      <c r="M996" s="21"/>
      <c r="N996" s="22"/>
      <c r="O996" s="22"/>
      <c r="P996" s="22"/>
      <c r="Q996" s="22"/>
      <c r="R996" s="22"/>
      <c r="S996" s="22"/>
      <c r="T996" s="22"/>
      <c r="U996" s="22"/>
      <c r="V996" s="22"/>
      <c r="W996" s="22"/>
      <c r="X996" s="22"/>
      <c r="Y996" s="22"/>
      <c r="Z996" s="22"/>
    </row>
    <row r="997" spans="1:26" s="20" customFormat="1">
      <c r="A997" s="19"/>
      <c r="K997" s="21"/>
      <c r="L997" s="21"/>
      <c r="M997" s="21"/>
      <c r="N997" s="22"/>
      <c r="O997" s="22"/>
      <c r="P997" s="22"/>
      <c r="Q997" s="22"/>
      <c r="R997" s="22"/>
      <c r="S997" s="22"/>
      <c r="T997" s="22"/>
      <c r="U997" s="22"/>
      <c r="V997" s="22"/>
      <c r="W997" s="22"/>
      <c r="X997" s="22"/>
      <c r="Y997" s="22"/>
      <c r="Z997" s="22"/>
    </row>
    <row r="998" spans="1:26" s="20" customFormat="1">
      <c r="A998" s="19"/>
      <c r="K998" s="21"/>
      <c r="L998" s="21"/>
      <c r="M998" s="21"/>
      <c r="N998" s="22"/>
      <c r="O998" s="22"/>
      <c r="P998" s="22"/>
      <c r="Q998" s="22"/>
      <c r="R998" s="22"/>
      <c r="S998" s="22"/>
      <c r="T998" s="22"/>
      <c r="U998" s="22"/>
      <c r="V998" s="22"/>
      <c r="W998" s="22"/>
      <c r="X998" s="22"/>
      <c r="Y998" s="22"/>
      <c r="Z998" s="22"/>
    </row>
    <row r="999" spans="1:26" s="20" customFormat="1">
      <c r="A999" s="19"/>
      <c r="K999" s="21"/>
      <c r="L999" s="21"/>
      <c r="M999" s="21"/>
      <c r="N999" s="22"/>
      <c r="O999" s="22"/>
      <c r="P999" s="22"/>
      <c r="Q999" s="22"/>
      <c r="R999" s="22"/>
      <c r="S999" s="22"/>
      <c r="T999" s="22"/>
      <c r="U999" s="22"/>
      <c r="V999" s="22"/>
      <c r="W999" s="22"/>
      <c r="X999" s="22"/>
      <c r="Y999" s="22"/>
      <c r="Z999" s="22"/>
    </row>
    <row r="1000" spans="1:26" s="20" customFormat="1">
      <c r="A1000" s="19"/>
      <c r="K1000" s="21"/>
      <c r="L1000" s="21"/>
      <c r="M1000" s="21"/>
      <c r="N1000" s="22"/>
      <c r="O1000" s="22"/>
      <c r="P1000" s="22"/>
      <c r="Q1000" s="22"/>
      <c r="R1000" s="22"/>
      <c r="S1000" s="22"/>
      <c r="T1000" s="22"/>
      <c r="U1000" s="22"/>
      <c r="V1000" s="22"/>
      <c r="W1000" s="22"/>
      <c r="X1000" s="22"/>
      <c r="Y1000" s="22"/>
      <c r="Z1000" s="22"/>
    </row>
    <row r="1001" spans="1:26" s="20" customFormat="1">
      <c r="A1001" s="19"/>
      <c r="K1001" s="21"/>
      <c r="L1001" s="21"/>
      <c r="M1001" s="21"/>
      <c r="N1001" s="22"/>
      <c r="O1001" s="22"/>
      <c r="P1001" s="22"/>
      <c r="Q1001" s="22"/>
      <c r="R1001" s="22"/>
      <c r="S1001" s="22"/>
      <c r="T1001" s="22"/>
      <c r="U1001" s="22"/>
      <c r="V1001" s="22"/>
      <c r="W1001" s="22"/>
      <c r="X1001" s="22"/>
      <c r="Y1001" s="22"/>
      <c r="Z1001" s="22"/>
    </row>
    <row r="1002" spans="1:26" s="20" customFormat="1">
      <c r="A1002" s="19"/>
      <c r="K1002" s="21"/>
      <c r="L1002" s="21"/>
      <c r="M1002" s="21"/>
      <c r="N1002" s="22"/>
      <c r="O1002" s="22"/>
      <c r="P1002" s="22"/>
      <c r="Q1002" s="22"/>
      <c r="R1002" s="22"/>
      <c r="S1002" s="22"/>
      <c r="T1002" s="22"/>
      <c r="U1002" s="22"/>
      <c r="V1002" s="22"/>
      <c r="W1002" s="22"/>
      <c r="X1002" s="22"/>
      <c r="Y1002" s="22"/>
      <c r="Z1002" s="22"/>
    </row>
    <row r="1003" spans="1:26" s="20" customFormat="1">
      <c r="A1003" s="19"/>
      <c r="K1003" s="21"/>
      <c r="L1003" s="21"/>
      <c r="M1003" s="21"/>
      <c r="N1003" s="22"/>
      <c r="O1003" s="22"/>
      <c r="P1003" s="22"/>
      <c r="Q1003" s="22"/>
      <c r="R1003" s="22"/>
      <c r="S1003" s="22"/>
      <c r="T1003" s="22"/>
      <c r="U1003" s="22"/>
      <c r="V1003" s="22"/>
      <c r="W1003" s="22"/>
      <c r="X1003" s="22"/>
      <c r="Y1003" s="22"/>
      <c r="Z1003" s="22"/>
    </row>
    <row r="1004" spans="1:26" s="20" customFormat="1">
      <c r="A1004" s="19"/>
      <c r="K1004" s="21"/>
      <c r="L1004" s="21"/>
      <c r="M1004" s="21"/>
      <c r="N1004" s="22"/>
      <c r="O1004" s="22"/>
      <c r="P1004" s="22"/>
      <c r="Q1004" s="22"/>
      <c r="R1004" s="22"/>
      <c r="S1004" s="22"/>
      <c r="T1004" s="22"/>
      <c r="U1004" s="22"/>
      <c r="V1004" s="22"/>
      <c r="W1004" s="22"/>
      <c r="X1004" s="22"/>
      <c r="Y1004" s="22"/>
      <c r="Z1004" s="22"/>
    </row>
    <row r="1005" spans="1:26" s="20" customFormat="1">
      <c r="A1005" s="19"/>
      <c r="K1005" s="21"/>
      <c r="L1005" s="21"/>
      <c r="M1005" s="21"/>
      <c r="N1005" s="22"/>
      <c r="O1005" s="22"/>
      <c r="P1005" s="22"/>
      <c r="Q1005" s="22"/>
      <c r="R1005" s="22"/>
      <c r="S1005" s="22"/>
      <c r="T1005" s="22"/>
      <c r="U1005" s="22"/>
      <c r="V1005" s="22"/>
      <c r="W1005" s="22"/>
      <c r="X1005" s="22"/>
      <c r="Y1005" s="22"/>
      <c r="Z1005" s="22"/>
    </row>
    <row r="1006" spans="1:26" s="20" customFormat="1">
      <c r="A1006" s="19"/>
      <c r="K1006" s="21"/>
      <c r="L1006" s="21"/>
      <c r="M1006" s="21"/>
      <c r="N1006" s="22"/>
      <c r="O1006" s="22"/>
      <c r="P1006" s="22"/>
      <c r="Q1006" s="22"/>
      <c r="R1006" s="22"/>
      <c r="S1006" s="22"/>
      <c r="T1006" s="22"/>
      <c r="U1006" s="22"/>
      <c r="V1006" s="22"/>
      <c r="W1006" s="22"/>
      <c r="X1006" s="22"/>
      <c r="Y1006" s="22"/>
      <c r="Z1006" s="22"/>
    </row>
    <row r="1007" spans="1:26" s="20" customFormat="1">
      <c r="A1007" s="19"/>
      <c r="K1007" s="21"/>
      <c r="L1007" s="21"/>
      <c r="M1007" s="21"/>
      <c r="N1007" s="22"/>
      <c r="O1007" s="22"/>
      <c r="P1007" s="22"/>
      <c r="Q1007" s="22"/>
      <c r="R1007" s="22"/>
      <c r="S1007" s="22"/>
      <c r="T1007" s="22"/>
      <c r="U1007" s="22"/>
      <c r="V1007" s="22"/>
      <c r="W1007" s="22"/>
      <c r="X1007" s="22"/>
      <c r="Y1007" s="22"/>
      <c r="Z1007" s="22"/>
    </row>
    <row r="1008" spans="1:26" s="20" customFormat="1">
      <c r="A1008" s="19"/>
      <c r="K1008" s="21"/>
      <c r="L1008" s="21"/>
      <c r="M1008" s="21"/>
      <c r="N1008" s="22"/>
      <c r="O1008" s="22"/>
      <c r="P1008" s="22"/>
      <c r="Q1008" s="22"/>
      <c r="R1008" s="22"/>
      <c r="S1008" s="22"/>
      <c r="T1008" s="22"/>
      <c r="U1008" s="22"/>
      <c r="V1008" s="22"/>
      <c r="W1008" s="22"/>
      <c r="X1008" s="22"/>
      <c r="Y1008" s="22"/>
      <c r="Z1008" s="22"/>
    </row>
    <row r="1009" spans="1:26" s="20" customFormat="1">
      <c r="A1009" s="19"/>
      <c r="K1009" s="21"/>
      <c r="L1009" s="21"/>
      <c r="M1009" s="21"/>
      <c r="N1009" s="22"/>
      <c r="O1009" s="22"/>
      <c r="P1009" s="22"/>
      <c r="Q1009" s="22"/>
      <c r="R1009" s="22"/>
      <c r="S1009" s="22"/>
      <c r="T1009" s="22"/>
      <c r="U1009" s="22"/>
      <c r="V1009" s="22"/>
      <c r="W1009" s="22"/>
      <c r="X1009" s="22"/>
      <c r="Y1009" s="22"/>
      <c r="Z1009" s="22"/>
    </row>
    <row r="1010" spans="1:26" s="20" customFormat="1">
      <c r="A1010" s="19"/>
      <c r="K1010" s="21"/>
      <c r="L1010" s="21"/>
      <c r="M1010" s="21"/>
      <c r="N1010" s="22"/>
      <c r="O1010" s="22"/>
      <c r="P1010" s="22"/>
      <c r="Q1010" s="22"/>
      <c r="R1010" s="22"/>
      <c r="S1010" s="22"/>
      <c r="T1010" s="22"/>
      <c r="U1010" s="22"/>
      <c r="V1010" s="22"/>
      <c r="W1010" s="22"/>
      <c r="X1010" s="22"/>
      <c r="Y1010" s="22"/>
      <c r="Z1010" s="22"/>
    </row>
    <row r="1011" spans="1:26" s="20" customFormat="1">
      <c r="A1011" s="19"/>
      <c r="K1011" s="21"/>
      <c r="L1011" s="21"/>
      <c r="M1011" s="21"/>
      <c r="N1011" s="22"/>
      <c r="O1011" s="22"/>
      <c r="P1011" s="22"/>
      <c r="Q1011" s="22"/>
      <c r="R1011" s="22"/>
      <c r="S1011" s="22"/>
      <c r="T1011" s="22"/>
      <c r="U1011" s="22"/>
      <c r="V1011" s="22"/>
      <c r="W1011" s="22"/>
      <c r="X1011" s="22"/>
      <c r="Y1011" s="22"/>
      <c r="Z1011" s="22"/>
    </row>
    <row r="1012" spans="1:26" s="20" customFormat="1">
      <c r="A1012" s="19"/>
      <c r="K1012" s="21"/>
      <c r="L1012" s="21"/>
      <c r="M1012" s="21"/>
      <c r="N1012" s="22"/>
      <c r="O1012" s="22"/>
      <c r="P1012" s="22"/>
      <c r="Q1012" s="22"/>
      <c r="R1012" s="22"/>
      <c r="S1012" s="22"/>
      <c r="T1012" s="22"/>
      <c r="U1012" s="22"/>
      <c r="V1012" s="22"/>
      <c r="W1012" s="22"/>
      <c r="X1012" s="22"/>
      <c r="Y1012" s="22"/>
      <c r="Z1012" s="22"/>
    </row>
    <row r="1013" spans="1:26" s="20" customFormat="1">
      <c r="A1013" s="19"/>
      <c r="K1013" s="21"/>
      <c r="L1013" s="21"/>
      <c r="M1013" s="21"/>
      <c r="N1013" s="22"/>
      <c r="O1013" s="22"/>
      <c r="P1013" s="22"/>
      <c r="Q1013" s="22"/>
      <c r="R1013" s="22"/>
      <c r="S1013" s="22"/>
      <c r="T1013" s="22"/>
      <c r="U1013" s="22"/>
      <c r="V1013" s="22"/>
      <c r="W1013" s="22"/>
      <c r="X1013" s="22"/>
      <c r="Y1013" s="22"/>
      <c r="Z1013" s="22"/>
    </row>
    <row r="1014" spans="1:26" s="20" customFormat="1">
      <c r="A1014" s="19"/>
      <c r="K1014" s="21"/>
      <c r="L1014" s="21"/>
      <c r="M1014" s="21"/>
      <c r="N1014" s="22"/>
      <c r="O1014" s="22"/>
      <c r="P1014" s="22"/>
      <c r="Q1014" s="22"/>
      <c r="R1014" s="22"/>
      <c r="S1014" s="22"/>
      <c r="T1014" s="22"/>
      <c r="U1014" s="22"/>
      <c r="V1014" s="22"/>
      <c r="W1014" s="22"/>
      <c r="X1014" s="22"/>
      <c r="Y1014" s="22"/>
      <c r="Z1014" s="22"/>
    </row>
    <row r="1015" spans="1:26" s="20" customFormat="1">
      <c r="A1015" s="19"/>
      <c r="K1015" s="21"/>
      <c r="L1015" s="21"/>
      <c r="M1015" s="21"/>
      <c r="N1015" s="22"/>
      <c r="O1015" s="22"/>
      <c r="P1015" s="22"/>
      <c r="Q1015" s="22"/>
      <c r="R1015" s="22"/>
      <c r="S1015" s="22"/>
      <c r="T1015" s="22"/>
      <c r="U1015" s="22"/>
      <c r="V1015" s="22"/>
      <c r="W1015" s="22"/>
      <c r="X1015" s="22"/>
      <c r="Y1015" s="22"/>
      <c r="Z1015" s="22"/>
    </row>
    <row r="1016" spans="1:26" s="20" customFormat="1">
      <c r="A1016" s="19"/>
      <c r="K1016" s="21"/>
      <c r="L1016" s="21"/>
      <c r="M1016" s="21"/>
      <c r="N1016" s="22"/>
      <c r="O1016" s="22"/>
      <c r="P1016" s="22"/>
      <c r="Q1016" s="22"/>
      <c r="R1016" s="22"/>
      <c r="S1016" s="22"/>
      <c r="T1016" s="22"/>
      <c r="U1016" s="22"/>
      <c r="V1016" s="22"/>
      <c r="W1016" s="22"/>
      <c r="X1016" s="22"/>
      <c r="Y1016" s="22"/>
      <c r="Z1016" s="22"/>
    </row>
    <row r="1017" spans="1:26" s="20" customFormat="1">
      <c r="A1017" s="19"/>
      <c r="K1017" s="21"/>
      <c r="L1017" s="21"/>
      <c r="M1017" s="21"/>
      <c r="N1017" s="22"/>
      <c r="O1017" s="22"/>
      <c r="P1017" s="22"/>
      <c r="Q1017" s="22"/>
      <c r="R1017" s="22"/>
      <c r="S1017" s="22"/>
      <c r="T1017" s="22"/>
      <c r="U1017" s="22"/>
      <c r="V1017" s="22"/>
      <c r="W1017" s="22"/>
      <c r="X1017" s="22"/>
      <c r="Y1017" s="22"/>
      <c r="Z1017" s="22"/>
    </row>
    <row r="1018" spans="1:26" s="20" customFormat="1">
      <c r="A1018" s="19"/>
      <c r="K1018" s="21"/>
      <c r="L1018" s="21"/>
      <c r="M1018" s="21"/>
      <c r="N1018" s="22"/>
      <c r="O1018" s="22"/>
      <c r="P1018" s="22"/>
      <c r="Q1018" s="22"/>
      <c r="R1018" s="22"/>
      <c r="S1018" s="22"/>
      <c r="T1018" s="22"/>
      <c r="U1018" s="22"/>
      <c r="V1018" s="22"/>
      <c r="W1018" s="22"/>
      <c r="X1018" s="22"/>
      <c r="Y1018" s="22"/>
      <c r="Z1018" s="22"/>
    </row>
    <row r="1019" spans="1:26" s="20" customFormat="1">
      <c r="A1019" s="19"/>
      <c r="K1019" s="21"/>
      <c r="L1019" s="21"/>
      <c r="M1019" s="21"/>
      <c r="N1019" s="22"/>
      <c r="O1019" s="22"/>
      <c r="P1019" s="22"/>
      <c r="Q1019" s="22"/>
      <c r="R1019" s="22"/>
      <c r="S1019" s="22"/>
      <c r="T1019" s="22"/>
      <c r="U1019" s="22"/>
      <c r="V1019" s="22"/>
      <c r="W1019" s="22"/>
      <c r="X1019" s="22"/>
      <c r="Y1019" s="22"/>
      <c r="Z1019" s="22"/>
    </row>
    <row r="1020" spans="1:26" s="20" customFormat="1">
      <c r="A1020" s="19"/>
      <c r="K1020" s="21"/>
      <c r="L1020" s="21"/>
      <c r="M1020" s="21"/>
      <c r="N1020" s="22"/>
      <c r="O1020" s="22"/>
      <c r="P1020" s="22"/>
      <c r="Q1020" s="22"/>
      <c r="R1020" s="22"/>
      <c r="S1020" s="22"/>
      <c r="T1020" s="22"/>
      <c r="U1020" s="22"/>
      <c r="V1020" s="22"/>
      <c r="W1020" s="22"/>
      <c r="X1020" s="22"/>
      <c r="Y1020" s="22"/>
      <c r="Z1020" s="22"/>
    </row>
    <row r="1021" spans="1:26" s="20" customFormat="1">
      <c r="A1021" s="19"/>
      <c r="K1021" s="21"/>
      <c r="L1021" s="21"/>
      <c r="M1021" s="21"/>
      <c r="N1021" s="22"/>
      <c r="O1021" s="22"/>
      <c r="P1021" s="22"/>
      <c r="Q1021" s="22"/>
      <c r="R1021" s="22"/>
      <c r="S1021" s="22"/>
      <c r="T1021" s="22"/>
      <c r="U1021" s="22"/>
      <c r="V1021" s="22"/>
      <c r="W1021" s="22"/>
      <c r="X1021" s="22"/>
      <c r="Y1021" s="22"/>
      <c r="Z1021" s="22"/>
    </row>
    <row r="1022" spans="1:26" s="20" customFormat="1">
      <c r="A1022" s="19"/>
      <c r="K1022" s="21"/>
      <c r="L1022" s="21"/>
      <c r="M1022" s="21"/>
      <c r="N1022" s="22"/>
      <c r="O1022" s="22"/>
      <c r="P1022" s="22"/>
      <c r="Q1022" s="22"/>
      <c r="R1022" s="22"/>
      <c r="S1022" s="22"/>
      <c r="T1022" s="22"/>
      <c r="U1022" s="22"/>
      <c r="V1022" s="22"/>
      <c r="W1022" s="22"/>
      <c r="X1022" s="22"/>
      <c r="Y1022" s="22"/>
      <c r="Z1022" s="22"/>
    </row>
    <row r="1023" spans="1:26" s="20" customFormat="1">
      <c r="A1023" s="19"/>
      <c r="K1023" s="21"/>
      <c r="L1023" s="21"/>
      <c r="M1023" s="21"/>
      <c r="N1023" s="22"/>
      <c r="O1023" s="22"/>
      <c r="P1023" s="22"/>
      <c r="Q1023" s="22"/>
      <c r="R1023" s="22"/>
      <c r="S1023" s="22"/>
      <c r="T1023" s="22"/>
      <c r="U1023" s="22"/>
      <c r="V1023" s="22"/>
      <c r="W1023" s="22"/>
      <c r="X1023" s="22"/>
      <c r="Y1023" s="22"/>
      <c r="Z1023" s="22"/>
    </row>
    <row r="1024" spans="1:26" s="20" customFormat="1">
      <c r="A1024" s="19"/>
      <c r="K1024" s="21"/>
      <c r="L1024" s="21"/>
      <c r="M1024" s="21"/>
      <c r="N1024" s="22"/>
      <c r="O1024" s="22"/>
      <c r="P1024" s="22"/>
      <c r="Q1024" s="22"/>
      <c r="R1024" s="22"/>
      <c r="S1024" s="22"/>
      <c r="T1024" s="22"/>
      <c r="U1024" s="22"/>
      <c r="V1024" s="22"/>
      <c r="W1024" s="22"/>
      <c r="X1024" s="22"/>
      <c r="Y1024" s="22"/>
      <c r="Z1024" s="22"/>
    </row>
    <row r="1025" spans="1:26" s="20" customFormat="1">
      <c r="A1025" s="19"/>
      <c r="K1025" s="21"/>
      <c r="L1025" s="21"/>
      <c r="M1025" s="21"/>
      <c r="N1025" s="22"/>
      <c r="O1025" s="22"/>
      <c r="P1025" s="22"/>
      <c r="Q1025" s="22"/>
      <c r="R1025" s="22"/>
      <c r="S1025" s="22"/>
      <c r="T1025" s="22"/>
      <c r="U1025" s="22"/>
      <c r="V1025" s="22"/>
      <c r="W1025" s="22"/>
      <c r="X1025" s="22"/>
      <c r="Y1025" s="22"/>
      <c r="Z1025" s="22"/>
    </row>
    <row r="1026" spans="1:26" s="20" customFormat="1">
      <c r="A1026" s="19"/>
      <c r="K1026" s="21"/>
      <c r="L1026" s="21"/>
      <c r="M1026" s="21"/>
      <c r="N1026" s="22"/>
      <c r="O1026" s="22"/>
      <c r="P1026" s="22"/>
      <c r="Q1026" s="22"/>
      <c r="R1026" s="22"/>
      <c r="S1026" s="22"/>
      <c r="T1026" s="22"/>
      <c r="U1026" s="22"/>
      <c r="V1026" s="22"/>
      <c r="W1026" s="22"/>
      <c r="X1026" s="22"/>
      <c r="Y1026" s="22"/>
      <c r="Z1026" s="22"/>
    </row>
    <row r="1027" spans="1:26" s="20" customFormat="1">
      <c r="A1027" s="19"/>
      <c r="K1027" s="21"/>
      <c r="L1027" s="21"/>
      <c r="M1027" s="21"/>
      <c r="N1027" s="22"/>
      <c r="O1027" s="22"/>
      <c r="P1027" s="22"/>
      <c r="Q1027" s="22"/>
      <c r="R1027" s="22"/>
      <c r="S1027" s="22"/>
      <c r="T1027" s="22"/>
      <c r="U1027" s="22"/>
      <c r="V1027" s="22"/>
      <c r="W1027" s="22"/>
      <c r="X1027" s="22"/>
      <c r="Y1027" s="22"/>
      <c r="Z1027" s="22"/>
    </row>
    <row r="1028" spans="1:26" s="20" customFormat="1">
      <c r="A1028" s="19"/>
      <c r="K1028" s="21"/>
      <c r="L1028" s="21"/>
      <c r="M1028" s="21"/>
      <c r="N1028" s="22"/>
      <c r="O1028" s="22"/>
      <c r="P1028" s="22"/>
      <c r="Q1028" s="22"/>
      <c r="R1028" s="22"/>
      <c r="S1028" s="22"/>
      <c r="T1028" s="22"/>
      <c r="U1028" s="22"/>
      <c r="V1028" s="22"/>
      <c r="W1028" s="22"/>
      <c r="X1028" s="22"/>
      <c r="Y1028" s="22"/>
      <c r="Z1028" s="22"/>
    </row>
    <row r="1029" spans="1:26" s="20" customFormat="1">
      <c r="A1029" s="19"/>
      <c r="K1029" s="21"/>
      <c r="L1029" s="21"/>
      <c r="M1029" s="21"/>
      <c r="N1029" s="22"/>
      <c r="O1029" s="22"/>
      <c r="P1029" s="22"/>
      <c r="Q1029" s="22"/>
      <c r="R1029" s="22"/>
      <c r="S1029" s="22"/>
      <c r="T1029" s="22"/>
      <c r="U1029" s="22"/>
      <c r="V1029" s="22"/>
      <c r="W1029" s="22"/>
      <c r="X1029" s="22"/>
      <c r="Y1029" s="22"/>
      <c r="Z1029" s="22"/>
    </row>
    <row r="1030" spans="1:26" s="20" customFormat="1">
      <c r="A1030" s="19"/>
      <c r="K1030" s="21"/>
      <c r="L1030" s="21"/>
      <c r="M1030" s="21"/>
      <c r="N1030" s="22"/>
      <c r="O1030" s="22"/>
      <c r="P1030" s="22"/>
      <c r="Q1030" s="22"/>
      <c r="R1030" s="22"/>
      <c r="S1030" s="22"/>
      <c r="T1030" s="22"/>
      <c r="U1030" s="22"/>
      <c r="V1030" s="22"/>
      <c r="W1030" s="22"/>
      <c r="X1030" s="22"/>
      <c r="Y1030" s="22"/>
      <c r="Z1030" s="22"/>
    </row>
    <row r="1031" spans="1:26" s="20" customFormat="1">
      <c r="A1031" s="19"/>
      <c r="K1031" s="21"/>
      <c r="L1031" s="21"/>
      <c r="M1031" s="21"/>
      <c r="N1031" s="22"/>
      <c r="O1031" s="22"/>
      <c r="P1031" s="22"/>
      <c r="Q1031" s="22"/>
      <c r="R1031" s="22"/>
      <c r="S1031" s="22"/>
      <c r="T1031" s="22"/>
      <c r="U1031" s="22"/>
      <c r="V1031" s="22"/>
      <c r="W1031" s="22"/>
      <c r="X1031" s="22"/>
      <c r="Y1031" s="22"/>
      <c r="Z1031" s="22"/>
    </row>
    <row r="1032" spans="1:26" s="20" customFormat="1">
      <c r="A1032" s="19"/>
      <c r="K1032" s="21"/>
      <c r="L1032" s="21"/>
      <c r="M1032" s="21"/>
      <c r="N1032" s="22"/>
      <c r="O1032" s="22"/>
      <c r="P1032" s="22"/>
      <c r="Q1032" s="22"/>
      <c r="R1032" s="22"/>
      <c r="S1032" s="22"/>
      <c r="T1032" s="22"/>
      <c r="U1032" s="22"/>
      <c r="V1032" s="22"/>
      <c r="W1032" s="22"/>
      <c r="X1032" s="22"/>
      <c r="Y1032" s="22"/>
      <c r="Z1032" s="22"/>
    </row>
    <row r="1033" spans="1:26" s="20" customFormat="1">
      <c r="A1033" s="19"/>
      <c r="K1033" s="21"/>
      <c r="L1033" s="21"/>
      <c r="M1033" s="21"/>
      <c r="N1033" s="22"/>
      <c r="O1033" s="22"/>
      <c r="P1033" s="22"/>
      <c r="Q1033" s="22"/>
      <c r="R1033" s="22"/>
      <c r="S1033" s="22"/>
      <c r="T1033" s="22"/>
      <c r="U1033" s="22"/>
      <c r="V1033" s="22"/>
      <c r="W1033" s="22"/>
      <c r="X1033" s="22"/>
      <c r="Y1033" s="22"/>
      <c r="Z1033" s="22"/>
    </row>
    <row r="1034" spans="1:26" s="20" customFormat="1">
      <c r="A1034" s="19"/>
      <c r="K1034" s="21"/>
      <c r="L1034" s="21"/>
      <c r="M1034" s="21"/>
      <c r="N1034" s="22"/>
      <c r="O1034" s="22"/>
      <c r="P1034" s="22"/>
      <c r="Q1034" s="22"/>
      <c r="R1034" s="22"/>
      <c r="S1034" s="22"/>
      <c r="T1034" s="22"/>
      <c r="U1034" s="22"/>
      <c r="V1034" s="22"/>
      <c r="W1034" s="22"/>
      <c r="X1034" s="22"/>
      <c r="Y1034" s="22"/>
      <c r="Z1034" s="22"/>
    </row>
    <row r="1035" spans="1:26" s="20" customFormat="1">
      <c r="A1035" s="19"/>
      <c r="K1035" s="21"/>
      <c r="L1035" s="21"/>
      <c r="M1035" s="21"/>
      <c r="N1035" s="22"/>
      <c r="O1035" s="22"/>
      <c r="P1035" s="22"/>
      <c r="Q1035" s="22"/>
      <c r="R1035" s="22"/>
      <c r="S1035" s="22"/>
      <c r="T1035" s="22"/>
      <c r="U1035" s="22"/>
      <c r="V1035" s="22"/>
      <c r="W1035" s="22"/>
      <c r="X1035" s="22"/>
      <c r="Y1035" s="22"/>
      <c r="Z1035" s="22"/>
    </row>
    <row r="1036" spans="1:26" s="20" customFormat="1">
      <c r="A1036" s="19"/>
      <c r="K1036" s="21"/>
      <c r="L1036" s="21"/>
      <c r="M1036" s="21"/>
      <c r="N1036" s="22"/>
      <c r="O1036" s="22"/>
      <c r="P1036" s="22"/>
      <c r="Q1036" s="22"/>
      <c r="R1036" s="22"/>
      <c r="S1036" s="22"/>
      <c r="T1036" s="22"/>
      <c r="U1036" s="22"/>
      <c r="V1036" s="22"/>
      <c r="W1036" s="22"/>
      <c r="X1036" s="22"/>
      <c r="Y1036" s="22"/>
      <c r="Z1036" s="22"/>
    </row>
    <row r="1037" spans="1:26" s="20" customFormat="1">
      <c r="A1037" s="19"/>
      <c r="K1037" s="21"/>
      <c r="L1037" s="21"/>
      <c r="M1037" s="21"/>
      <c r="N1037" s="22"/>
      <c r="O1037" s="22"/>
      <c r="P1037" s="22"/>
      <c r="Q1037" s="22"/>
      <c r="R1037" s="22"/>
      <c r="S1037" s="22"/>
      <c r="T1037" s="22"/>
      <c r="U1037" s="22"/>
      <c r="V1037" s="22"/>
      <c r="W1037" s="22"/>
      <c r="X1037" s="22"/>
      <c r="Y1037" s="22"/>
      <c r="Z1037" s="22"/>
    </row>
    <row r="1038" spans="1:26" s="20" customFormat="1">
      <c r="A1038" s="19"/>
      <c r="K1038" s="21"/>
      <c r="L1038" s="21"/>
      <c r="M1038" s="21"/>
      <c r="N1038" s="22"/>
      <c r="O1038" s="22"/>
      <c r="P1038" s="22"/>
      <c r="Q1038" s="22"/>
      <c r="R1038" s="22"/>
      <c r="S1038" s="22"/>
      <c r="T1038" s="22"/>
      <c r="U1038" s="22"/>
      <c r="V1038" s="22"/>
      <c r="W1038" s="22"/>
      <c r="X1038" s="22"/>
      <c r="Y1038" s="22"/>
      <c r="Z1038" s="22"/>
    </row>
    <row r="1039" spans="1:26" s="20" customFormat="1">
      <c r="A1039" s="19"/>
      <c r="K1039" s="21"/>
      <c r="L1039" s="21"/>
      <c r="M1039" s="21"/>
      <c r="N1039" s="22"/>
      <c r="O1039" s="22"/>
      <c r="P1039" s="22"/>
      <c r="Q1039" s="22"/>
      <c r="R1039" s="22"/>
      <c r="S1039" s="22"/>
      <c r="T1039" s="22"/>
      <c r="U1039" s="22"/>
      <c r="V1039" s="22"/>
      <c r="W1039" s="22"/>
      <c r="X1039" s="22"/>
      <c r="Y1039" s="22"/>
      <c r="Z1039" s="22"/>
    </row>
    <row r="1040" spans="1:26" s="20" customFormat="1">
      <c r="A1040" s="19"/>
      <c r="K1040" s="21"/>
      <c r="L1040" s="21"/>
      <c r="M1040" s="21"/>
      <c r="N1040" s="22"/>
      <c r="O1040" s="22"/>
      <c r="P1040" s="22"/>
      <c r="Q1040" s="22"/>
      <c r="R1040" s="22"/>
      <c r="S1040" s="22"/>
      <c r="T1040" s="22"/>
      <c r="U1040" s="22"/>
      <c r="V1040" s="22"/>
      <c r="W1040" s="22"/>
      <c r="X1040" s="22"/>
      <c r="Y1040" s="22"/>
      <c r="Z1040" s="22"/>
    </row>
    <row r="1041" spans="1:26" s="20" customFormat="1">
      <c r="A1041" s="19"/>
      <c r="K1041" s="21"/>
      <c r="L1041" s="21"/>
      <c r="M1041" s="21"/>
      <c r="N1041" s="22"/>
      <c r="O1041" s="22"/>
      <c r="P1041" s="22"/>
      <c r="Q1041" s="22"/>
      <c r="R1041" s="22"/>
      <c r="S1041" s="22"/>
      <c r="T1041" s="22"/>
      <c r="U1041" s="22"/>
      <c r="V1041" s="22"/>
      <c r="W1041" s="22"/>
      <c r="X1041" s="22"/>
      <c r="Y1041" s="22"/>
      <c r="Z1041" s="22"/>
    </row>
    <row r="1042" spans="1:26" s="20" customFormat="1">
      <c r="A1042" s="19"/>
      <c r="K1042" s="21"/>
      <c r="L1042" s="21"/>
      <c r="M1042" s="21"/>
      <c r="N1042" s="22"/>
      <c r="O1042" s="22"/>
      <c r="P1042" s="22"/>
      <c r="Q1042" s="22"/>
      <c r="R1042" s="22"/>
      <c r="S1042" s="22"/>
      <c r="T1042" s="22"/>
      <c r="U1042" s="22"/>
      <c r="V1042" s="22"/>
      <c r="W1042" s="22"/>
      <c r="X1042" s="22"/>
      <c r="Y1042" s="22"/>
      <c r="Z1042" s="22"/>
    </row>
    <row r="1043" spans="1:26" s="20" customFormat="1">
      <c r="A1043" s="19"/>
      <c r="K1043" s="21"/>
      <c r="L1043" s="21"/>
      <c r="M1043" s="21"/>
      <c r="N1043" s="22"/>
      <c r="O1043" s="22"/>
      <c r="P1043" s="22"/>
      <c r="Q1043" s="22"/>
      <c r="R1043" s="22"/>
      <c r="S1043" s="22"/>
      <c r="T1043" s="22"/>
      <c r="U1043" s="22"/>
      <c r="V1043" s="22"/>
      <c r="W1043" s="22"/>
      <c r="X1043" s="22"/>
      <c r="Y1043" s="22"/>
      <c r="Z1043" s="22"/>
    </row>
    <row r="1044" spans="1:26" s="20" customFormat="1">
      <c r="A1044" s="19"/>
      <c r="K1044" s="21"/>
      <c r="L1044" s="21"/>
      <c r="M1044" s="21"/>
      <c r="N1044" s="22"/>
      <c r="O1044" s="22"/>
      <c r="P1044" s="22"/>
      <c r="Q1044" s="22"/>
      <c r="R1044" s="22"/>
      <c r="S1044" s="22"/>
      <c r="T1044" s="22"/>
      <c r="U1044" s="22"/>
      <c r="V1044" s="22"/>
      <c r="W1044" s="22"/>
      <c r="X1044" s="22"/>
      <c r="Y1044" s="22"/>
      <c r="Z1044" s="22"/>
    </row>
    <row r="1045" spans="1:26" s="20" customFormat="1">
      <c r="A1045" s="19"/>
      <c r="K1045" s="21"/>
      <c r="L1045" s="21"/>
      <c r="M1045" s="21"/>
      <c r="N1045" s="22"/>
      <c r="O1045" s="22"/>
      <c r="P1045" s="22"/>
      <c r="Q1045" s="22"/>
      <c r="R1045" s="22"/>
      <c r="S1045" s="22"/>
      <c r="T1045" s="22"/>
      <c r="U1045" s="22"/>
      <c r="V1045" s="22"/>
      <c r="W1045" s="22"/>
      <c r="X1045" s="22"/>
      <c r="Y1045" s="22"/>
      <c r="Z1045" s="22"/>
    </row>
    <row r="1046" spans="1:26" s="20" customFormat="1">
      <c r="A1046" s="19"/>
      <c r="K1046" s="21"/>
      <c r="L1046" s="21"/>
      <c r="M1046" s="21"/>
      <c r="N1046" s="22"/>
      <c r="O1046" s="22"/>
      <c r="P1046" s="22"/>
      <c r="Q1046" s="22"/>
      <c r="R1046" s="22"/>
      <c r="S1046" s="22"/>
      <c r="T1046" s="22"/>
      <c r="U1046" s="22"/>
      <c r="V1046" s="22"/>
      <c r="W1046" s="22"/>
      <c r="X1046" s="22"/>
      <c r="Y1046" s="22"/>
      <c r="Z1046" s="22"/>
    </row>
    <row r="1047" spans="1:26" s="20" customFormat="1">
      <c r="A1047" s="19"/>
      <c r="K1047" s="21"/>
      <c r="L1047" s="21"/>
      <c r="M1047" s="21"/>
      <c r="N1047" s="22"/>
      <c r="O1047" s="22"/>
      <c r="P1047" s="22"/>
      <c r="Q1047" s="22"/>
      <c r="R1047" s="22"/>
      <c r="S1047" s="22"/>
      <c r="T1047" s="22"/>
      <c r="U1047" s="22"/>
      <c r="V1047" s="22"/>
      <c r="W1047" s="22"/>
      <c r="X1047" s="22"/>
      <c r="Y1047" s="22"/>
      <c r="Z1047" s="22"/>
    </row>
  </sheetData>
  <mergeCells count="43">
    <mergeCell ref="L1:L2"/>
    <mergeCell ref="R1:R2"/>
    <mergeCell ref="Z1:Z2"/>
    <mergeCell ref="Q1:Q2"/>
    <mergeCell ref="P1:P2"/>
    <mergeCell ref="O1:O2"/>
    <mergeCell ref="N1:N2"/>
    <mergeCell ref="M1:M2"/>
    <mergeCell ref="W1:W2"/>
    <mergeCell ref="V1:V2"/>
    <mergeCell ref="U1:U2"/>
    <mergeCell ref="T1:T2"/>
    <mergeCell ref="S1:S2"/>
    <mergeCell ref="K1:K2"/>
    <mergeCell ref="X1:X2"/>
    <mergeCell ref="Y1:Y2"/>
    <mergeCell ref="F74:F75"/>
    <mergeCell ref="C139:C141"/>
    <mergeCell ref="D139:D141"/>
    <mergeCell ref="F102:F103"/>
    <mergeCell ref="F105:F106"/>
    <mergeCell ref="F108:F110"/>
    <mergeCell ref="F131:F134"/>
    <mergeCell ref="F136:F138"/>
    <mergeCell ref="F127:F129"/>
    <mergeCell ref="F81:F82"/>
    <mergeCell ref="F34:F36"/>
    <mergeCell ref="F37:F41"/>
    <mergeCell ref="F59:F60"/>
    <mergeCell ref="F77:F79"/>
    <mergeCell ref="F43:F47"/>
    <mergeCell ref="F1:F2"/>
    <mergeCell ref="G1:J1"/>
    <mergeCell ref="F48:F50"/>
    <mergeCell ref="F52:F56"/>
    <mergeCell ref="F5:F6"/>
    <mergeCell ref="F13:F15"/>
    <mergeCell ref="F27:F28"/>
    <mergeCell ref="A1:A2"/>
    <mergeCell ref="B1:B2"/>
    <mergeCell ref="C1:C2"/>
    <mergeCell ref="D1:D2"/>
    <mergeCell ref="E1:E2"/>
  </mergeCells>
  <hyperlinks>
    <hyperlink ref="C102" r:id="rId1" display="http://docs.cntd.ru/document/1200100953" xr:uid="{00000000-0004-0000-0000-000000000000}"/>
    <hyperlink ref="C103" r:id="rId2" display="http://docs.cntd.ru/document/1200100953" xr:uid="{00000000-0004-0000-0000-000001000000}"/>
    <hyperlink ref="C104" r:id="rId3" display="http://docs.cntd.ru/document/1200100953" xr:uid="{00000000-0004-0000-0000-000002000000}"/>
    <hyperlink ref="C112" r:id="rId4" display="https://elektrofarfor.com/p109103740-kryuk-dlya-izolyatorov.html" xr:uid="{00000000-0004-0000-0000-000003000000}"/>
    <hyperlink ref="C119" r:id="rId5" display="https://аир.com.ua/katalog_elektrodvigatelei_air/air-132s4-7-5-kvt-1500-ob-min/" xr:uid="{00000000-0004-0000-0000-000005000000}"/>
    <hyperlink ref="C120" r:id="rId6" display="https://аир.com.ua/katalog_elektrodvigatelei_air/air-112m2-7-5-kvt-3000-ob-min/" xr:uid="{00000000-0004-0000-0000-000006000000}"/>
    <hyperlink ref="C29" r:id="rId7" display="https://homius.ru/shema-podklyucheniya-dvuhklavishnogo-vyiklyuchatelya.html" xr:uid="{00000000-0004-0000-0000-000007000000}"/>
    <hyperlink ref="C42" r:id="rId8" tooltip="Электрическая цепь" display="https://ru.wikipedia.org/wiki/%D0%AD%D0%BB%D0%B5%D0%BA%D1%82%D1%80%D0%B8%D1%87%D0%B5%D1%81%D0%BA%D0%B0%D1%8F_%D1%86%D0%B5%D0%BF%D1%8C" xr:uid="{00000000-0004-0000-0000-000008000000}"/>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B80F-4C04-4EF0-AE19-24B09D8E105E}">
  <sheetPr>
    <tabColor rgb="FF92D050"/>
  </sheetPr>
  <dimension ref="A1:J202"/>
  <sheetViews>
    <sheetView zoomScale="130" zoomScaleNormal="130" workbookViewId="0">
      <selection activeCell="B1" sqref="B1:B2"/>
    </sheetView>
  </sheetViews>
  <sheetFormatPr defaultColWidth="18.28515625" defaultRowHeight="15.75"/>
  <cols>
    <col min="1" max="1" width="4.42578125" style="9" bestFit="1" customWidth="1"/>
    <col min="2" max="2" width="18" style="9" bestFit="1" customWidth="1"/>
    <col min="3" max="3" width="27.7109375" style="9" bestFit="1" customWidth="1"/>
    <col min="4" max="4" width="10.5703125" style="9" bestFit="1" customWidth="1"/>
    <col min="5" max="5" width="16.85546875" style="9" bestFit="1" customWidth="1"/>
    <col min="6" max="6" width="15.140625" style="9" bestFit="1" customWidth="1"/>
    <col min="7" max="10" width="8.85546875" style="9" bestFit="1" customWidth="1"/>
    <col min="11" max="16384" width="18.28515625" style="9"/>
  </cols>
  <sheetData>
    <row r="1" spans="1:10" ht="18.75">
      <c r="A1" s="251" t="s">
        <v>648</v>
      </c>
      <c r="B1" s="252" t="s">
        <v>272</v>
      </c>
      <c r="C1" s="252" t="s">
        <v>273</v>
      </c>
      <c r="D1" s="253" t="s">
        <v>274</v>
      </c>
      <c r="E1" s="252" t="s">
        <v>1</v>
      </c>
      <c r="F1" s="254" t="s">
        <v>275</v>
      </c>
      <c r="G1" s="253" t="s">
        <v>2</v>
      </c>
      <c r="H1" s="253"/>
      <c r="I1" s="253"/>
      <c r="J1" s="253"/>
    </row>
    <row r="2" spans="1:10" ht="37.5">
      <c r="A2" s="251"/>
      <c r="B2" s="252"/>
      <c r="C2" s="252"/>
      <c r="D2" s="253"/>
      <c r="E2" s="252"/>
      <c r="F2" s="254"/>
      <c r="G2" s="255" t="s">
        <v>3</v>
      </c>
      <c r="H2" s="255" t="s">
        <v>4</v>
      </c>
      <c r="I2" s="255" t="s">
        <v>5</v>
      </c>
      <c r="J2" s="255" t="s">
        <v>6</v>
      </c>
    </row>
    <row r="3" spans="1:10" ht="18.75">
      <c r="A3" s="259" t="s">
        <v>2227</v>
      </c>
      <c r="B3" s="260"/>
      <c r="C3" s="260"/>
      <c r="D3" s="260"/>
      <c r="E3" s="260"/>
      <c r="F3" s="260"/>
      <c r="G3" s="260"/>
      <c r="H3" s="260"/>
      <c r="I3" s="260"/>
      <c r="J3" s="261"/>
    </row>
    <row r="4" spans="1:10">
      <c r="A4" s="40">
        <v>1</v>
      </c>
      <c r="B4" s="40" t="s">
        <v>611</v>
      </c>
      <c r="C4" s="40" t="s">
        <v>612</v>
      </c>
      <c r="D4" s="59">
        <f>SUM(G4:J4)</f>
        <v>64</v>
      </c>
      <c r="E4" s="40" t="s">
        <v>286</v>
      </c>
      <c r="F4" s="40"/>
      <c r="G4" s="59">
        <v>0</v>
      </c>
      <c r="H4" s="60">
        <v>12</v>
      </c>
      <c r="I4" s="60">
        <v>24</v>
      </c>
      <c r="J4" s="61">
        <v>28</v>
      </c>
    </row>
    <row r="5" spans="1:10">
      <c r="A5" s="40">
        <v>2</v>
      </c>
      <c r="B5" s="40" t="s">
        <v>611</v>
      </c>
      <c r="C5" s="40" t="s">
        <v>613</v>
      </c>
      <c r="D5" s="59">
        <f t="shared" ref="D5:D53" si="0">SUM(G5:J5)</f>
        <v>20</v>
      </c>
      <c r="E5" s="40" t="s">
        <v>286</v>
      </c>
      <c r="F5" s="40"/>
      <c r="G5" s="42"/>
      <c r="H5" s="62"/>
      <c r="I5" s="62">
        <v>10</v>
      </c>
      <c r="J5" s="63">
        <v>10</v>
      </c>
    </row>
    <row r="6" spans="1:10">
      <c r="A6" s="40">
        <v>3</v>
      </c>
      <c r="B6" s="40" t="s">
        <v>611</v>
      </c>
      <c r="C6" s="40" t="s">
        <v>2209</v>
      </c>
      <c r="D6" s="59">
        <f t="shared" si="0"/>
        <v>6</v>
      </c>
      <c r="E6" s="40" t="s">
        <v>286</v>
      </c>
      <c r="F6" s="40"/>
      <c r="G6" s="43"/>
      <c r="H6" s="64"/>
      <c r="I6" s="64">
        <v>0</v>
      </c>
      <c r="J6" s="65">
        <v>6</v>
      </c>
    </row>
    <row r="7" spans="1:10">
      <c r="A7" s="40">
        <v>4</v>
      </c>
      <c r="B7" s="40" t="s">
        <v>611</v>
      </c>
      <c r="C7" s="40" t="s">
        <v>614</v>
      </c>
      <c r="D7" s="59">
        <f t="shared" si="0"/>
        <v>36</v>
      </c>
      <c r="E7" s="40" t="s">
        <v>286</v>
      </c>
      <c r="F7" s="40"/>
      <c r="G7" s="43"/>
      <c r="H7" s="64">
        <v>2</v>
      </c>
      <c r="I7" s="64">
        <v>30</v>
      </c>
      <c r="J7" s="65">
        <v>4</v>
      </c>
    </row>
    <row r="8" spans="1:10">
      <c r="A8" s="40">
        <v>5</v>
      </c>
      <c r="B8" s="40" t="s">
        <v>611</v>
      </c>
      <c r="C8" s="40" t="s">
        <v>647</v>
      </c>
      <c r="D8" s="59">
        <f t="shared" si="0"/>
        <v>4</v>
      </c>
      <c r="E8" s="40" t="s">
        <v>286</v>
      </c>
      <c r="F8" s="40"/>
      <c r="G8" s="42">
        <v>2</v>
      </c>
      <c r="H8" s="62"/>
      <c r="I8" s="62">
        <v>2</v>
      </c>
      <c r="J8" s="63"/>
    </row>
    <row r="9" spans="1:10">
      <c r="A9" s="40">
        <v>6</v>
      </c>
      <c r="B9" s="40" t="s">
        <v>611</v>
      </c>
      <c r="C9" s="40" t="s">
        <v>615</v>
      </c>
      <c r="D9" s="59">
        <f t="shared" si="0"/>
        <v>2</v>
      </c>
      <c r="E9" s="40" t="s">
        <v>286</v>
      </c>
      <c r="F9" s="40"/>
      <c r="G9" s="42">
        <v>2</v>
      </c>
      <c r="H9" s="62"/>
      <c r="I9" s="62"/>
      <c r="J9" s="63"/>
    </row>
    <row r="10" spans="1:10">
      <c r="A10" s="40">
        <v>7</v>
      </c>
      <c r="B10" s="40" t="s">
        <v>611</v>
      </c>
      <c r="C10" s="40" t="s">
        <v>616</v>
      </c>
      <c r="D10" s="59">
        <f t="shared" si="0"/>
        <v>10</v>
      </c>
      <c r="E10" s="40" t="s">
        <v>286</v>
      </c>
      <c r="F10" s="40"/>
      <c r="G10" s="42">
        <v>10</v>
      </c>
      <c r="H10" s="62"/>
      <c r="I10" s="62"/>
      <c r="J10" s="63"/>
    </row>
    <row r="11" spans="1:10">
      <c r="A11" s="40">
        <v>8</v>
      </c>
      <c r="B11" s="40" t="s">
        <v>611</v>
      </c>
      <c r="C11" s="40" t="s">
        <v>617</v>
      </c>
      <c r="D11" s="59">
        <f t="shared" si="0"/>
        <v>92</v>
      </c>
      <c r="E11" s="40" t="s">
        <v>286</v>
      </c>
      <c r="F11" s="40"/>
      <c r="G11" s="42">
        <v>20</v>
      </c>
      <c r="H11" s="62">
        <v>24</v>
      </c>
      <c r="I11" s="62">
        <v>20</v>
      </c>
      <c r="J11" s="63">
        <v>28</v>
      </c>
    </row>
    <row r="12" spans="1:10">
      <c r="A12" s="40">
        <v>9</v>
      </c>
      <c r="B12" s="40" t="s">
        <v>611</v>
      </c>
      <c r="C12" s="40" t="s">
        <v>618</v>
      </c>
      <c r="D12" s="59">
        <f t="shared" si="0"/>
        <v>28</v>
      </c>
      <c r="E12" s="40" t="s">
        <v>286</v>
      </c>
      <c r="F12" s="40"/>
      <c r="G12" s="42">
        <v>8</v>
      </c>
      <c r="H12" s="62">
        <v>4</v>
      </c>
      <c r="I12" s="62">
        <v>8</v>
      </c>
      <c r="J12" s="63">
        <v>8</v>
      </c>
    </row>
    <row r="13" spans="1:10">
      <c r="A13" s="40">
        <v>10</v>
      </c>
      <c r="B13" s="40" t="s">
        <v>611</v>
      </c>
      <c r="C13" s="40" t="s">
        <v>619</v>
      </c>
      <c r="D13" s="59">
        <f t="shared" si="0"/>
        <v>28</v>
      </c>
      <c r="E13" s="40" t="s">
        <v>286</v>
      </c>
      <c r="F13" s="40"/>
      <c r="G13" s="42">
        <v>0</v>
      </c>
      <c r="H13" s="62">
        <v>8</v>
      </c>
      <c r="I13" s="62">
        <v>12</v>
      </c>
      <c r="J13" s="63">
        <v>8</v>
      </c>
    </row>
    <row r="14" spans="1:10">
      <c r="A14" s="40">
        <v>11</v>
      </c>
      <c r="B14" s="40" t="s">
        <v>611</v>
      </c>
      <c r="C14" s="40" t="s">
        <v>620</v>
      </c>
      <c r="D14" s="59">
        <f t="shared" si="0"/>
        <v>4</v>
      </c>
      <c r="E14" s="40" t="s">
        <v>286</v>
      </c>
      <c r="F14" s="40"/>
      <c r="G14" s="42"/>
      <c r="H14" s="62"/>
      <c r="I14" s="62"/>
      <c r="J14" s="63">
        <v>4</v>
      </c>
    </row>
    <row r="15" spans="1:10">
      <c r="A15" s="40">
        <v>12</v>
      </c>
      <c r="B15" s="40" t="s">
        <v>611</v>
      </c>
      <c r="C15" s="40" t="s">
        <v>621</v>
      </c>
      <c r="D15" s="59">
        <f t="shared" si="0"/>
        <v>124</v>
      </c>
      <c r="E15" s="40" t="s">
        <v>286</v>
      </c>
      <c r="F15" s="40"/>
      <c r="G15" s="42">
        <v>44</v>
      </c>
      <c r="H15" s="62">
        <v>20</v>
      </c>
      <c r="I15" s="62">
        <v>32</v>
      </c>
      <c r="J15" s="63">
        <v>28</v>
      </c>
    </row>
    <row r="16" spans="1:10">
      <c r="A16" s="40">
        <v>13</v>
      </c>
      <c r="B16" s="40" t="s">
        <v>611</v>
      </c>
      <c r="C16" s="40" t="s">
        <v>622</v>
      </c>
      <c r="D16" s="59">
        <f t="shared" si="0"/>
        <v>4</v>
      </c>
      <c r="E16" s="40" t="s">
        <v>286</v>
      </c>
      <c r="F16" s="40"/>
      <c r="G16" s="42">
        <v>4</v>
      </c>
      <c r="H16" s="62"/>
      <c r="I16" s="62"/>
      <c r="J16" s="63"/>
    </row>
    <row r="17" spans="1:10">
      <c r="A17" s="40">
        <v>14</v>
      </c>
      <c r="B17" s="40" t="s">
        <v>611</v>
      </c>
      <c r="C17" s="40" t="s">
        <v>623</v>
      </c>
      <c r="D17" s="59">
        <f t="shared" si="0"/>
        <v>4</v>
      </c>
      <c r="E17" s="40" t="s">
        <v>286</v>
      </c>
      <c r="F17" s="40"/>
      <c r="G17" s="42"/>
      <c r="H17" s="62">
        <v>4</v>
      </c>
      <c r="I17" s="62"/>
      <c r="J17" s="63"/>
    </row>
    <row r="18" spans="1:10">
      <c r="A18" s="40">
        <v>15</v>
      </c>
      <c r="B18" s="40" t="s">
        <v>611</v>
      </c>
      <c r="C18" s="40" t="s">
        <v>624</v>
      </c>
      <c r="D18" s="59">
        <f t="shared" si="0"/>
        <v>4</v>
      </c>
      <c r="E18" s="40" t="s">
        <v>286</v>
      </c>
      <c r="F18" s="40"/>
      <c r="G18" s="42"/>
      <c r="H18" s="62">
        <v>4</v>
      </c>
      <c r="I18" s="62"/>
      <c r="J18" s="63"/>
    </row>
    <row r="19" spans="1:10">
      <c r="A19" s="40">
        <v>16</v>
      </c>
      <c r="B19" s="40" t="s">
        <v>611</v>
      </c>
      <c r="C19" s="40" t="s">
        <v>625</v>
      </c>
      <c r="D19" s="59">
        <f t="shared" si="0"/>
        <v>40</v>
      </c>
      <c r="E19" s="40" t="s">
        <v>286</v>
      </c>
      <c r="F19" s="40"/>
      <c r="G19" s="42">
        <v>4</v>
      </c>
      <c r="H19" s="62">
        <v>6</v>
      </c>
      <c r="I19" s="62">
        <v>12</v>
      </c>
      <c r="J19" s="63">
        <v>18</v>
      </c>
    </row>
    <row r="20" spans="1:10">
      <c r="A20" s="40">
        <v>17</v>
      </c>
      <c r="B20" s="40" t="s">
        <v>611</v>
      </c>
      <c r="C20" s="40" t="s">
        <v>626</v>
      </c>
      <c r="D20" s="59">
        <f t="shared" si="0"/>
        <v>8</v>
      </c>
      <c r="E20" s="40" t="s">
        <v>286</v>
      </c>
      <c r="F20" s="40"/>
      <c r="G20" s="42">
        <v>4</v>
      </c>
      <c r="H20" s="62"/>
      <c r="I20" s="62"/>
      <c r="J20" s="63">
        <v>4</v>
      </c>
    </row>
    <row r="21" spans="1:10">
      <c r="A21" s="40">
        <v>18</v>
      </c>
      <c r="B21" s="40" t="s">
        <v>611</v>
      </c>
      <c r="C21" s="40" t="s">
        <v>627</v>
      </c>
      <c r="D21" s="59">
        <f t="shared" si="0"/>
        <v>204</v>
      </c>
      <c r="E21" s="40" t="s">
        <v>286</v>
      </c>
      <c r="F21" s="40"/>
      <c r="G21" s="42">
        <v>48</v>
      </c>
      <c r="H21" s="62">
        <v>100</v>
      </c>
      <c r="I21" s="62">
        <v>20</v>
      </c>
      <c r="J21" s="63">
        <v>36</v>
      </c>
    </row>
    <row r="22" spans="1:10">
      <c r="A22" s="40">
        <v>19</v>
      </c>
      <c r="B22" s="40" t="s">
        <v>611</v>
      </c>
      <c r="C22" s="40" t="s">
        <v>628</v>
      </c>
      <c r="D22" s="59">
        <f t="shared" si="0"/>
        <v>4</v>
      </c>
      <c r="E22" s="40" t="s">
        <v>286</v>
      </c>
      <c r="F22" s="40"/>
      <c r="G22" s="42"/>
      <c r="H22" s="62">
        <v>4</v>
      </c>
      <c r="I22" s="62"/>
      <c r="J22" s="63"/>
    </row>
    <row r="23" spans="1:10">
      <c r="A23" s="40">
        <v>20</v>
      </c>
      <c r="B23" s="40" t="s">
        <v>611</v>
      </c>
      <c r="C23" s="40" t="s">
        <v>629</v>
      </c>
      <c r="D23" s="59">
        <f t="shared" si="0"/>
        <v>130</v>
      </c>
      <c r="E23" s="40" t="s">
        <v>286</v>
      </c>
      <c r="F23" s="40"/>
      <c r="G23" s="42">
        <v>4</v>
      </c>
      <c r="H23" s="62">
        <v>42</v>
      </c>
      <c r="I23" s="62">
        <v>50</v>
      </c>
      <c r="J23" s="63">
        <v>34</v>
      </c>
    </row>
    <row r="24" spans="1:10">
      <c r="A24" s="40">
        <v>21</v>
      </c>
      <c r="B24" s="40" t="s">
        <v>611</v>
      </c>
      <c r="C24" s="40" t="s">
        <v>630</v>
      </c>
      <c r="D24" s="59">
        <f t="shared" si="0"/>
        <v>4</v>
      </c>
      <c r="E24" s="40" t="s">
        <v>286</v>
      </c>
      <c r="F24" s="40"/>
      <c r="G24" s="42">
        <v>4</v>
      </c>
      <c r="H24" s="62"/>
      <c r="I24" s="62"/>
      <c r="J24" s="63"/>
    </row>
    <row r="25" spans="1:10">
      <c r="A25" s="40">
        <v>22</v>
      </c>
      <c r="B25" s="40" t="s">
        <v>611</v>
      </c>
      <c r="C25" s="40" t="s">
        <v>631</v>
      </c>
      <c r="D25" s="59">
        <f t="shared" si="0"/>
        <v>4</v>
      </c>
      <c r="E25" s="40" t="s">
        <v>286</v>
      </c>
      <c r="F25" s="40"/>
      <c r="G25" s="42">
        <v>4</v>
      </c>
      <c r="H25" s="62"/>
      <c r="I25" s="62"/>
      <c r="J25" s="63"/>
    </row>
    <row r="26" spans="1:10">
      <c r="A26" s="40">
        <v>23</v>
      </c>
      <c r="B26" s="40" t="s">
        <v>611</v>
      </c>
      <c r="C26" s="40" t="s">
        <v>632</v>
      </c>
      <c r="D26" s="59">
        <f t="shared" si="0"/>
        <v>8</v>
      </c>
      <c r="E26" s="40" t="s">
        <v>286</v>
      </c>
      <c r="F26" s="40"/>
      <c r="G26" s="42">
        <v>4</v>
      </c>
      <c r="H26" s="62"/>
      <c r="I26" s="62">
        <v>4</v>
      </c>
      <c r="J26" s="63"/>
    </row>
    <row r="27" spans="1:10">
      <c r="A27" s="40">
        <v>24</v>
      </c>
      <c r="B27" s="40" t="s">
        <v>611</v>
      </c>
      <c r="C27" s="40" t="s">
        <v>633</v>
      </c>
      <c r="D27" s="59">
        <f t="shared" si="0"/>
        <v>12</v>
      </c>
      <c r="E27" s="40" t="s">
        <v>286</v>
      </c>
      <c r="F27" s="40"/>
      <c r="G27" s="42"/>
      <c r="H27" s="62">
        <v>8</v>
      </c>
      <c r="I27" s="62"/>
      <c r="J27" s="63">
        <v>4</v>
      </c>
    </row>
    <row r="28" spans="1:10">
      <c r="A28" s="40">
        <v>25</v>
      </c>
      <c r="B28" s="40" t="s">
        <v>611</v>
      </c>
      <c r="C28" s="40" t="s">
        <v>634</v>
      </c>
      <c r="D28" s="59">
        <f t="shared" si="0"/>
        <v>36</v>
      </c>
      <c r="E28" s="40" t="s">
        <v>286</v>
      </c>
      <c r="F28" s="40"/>
      <c r="G28" s="42">
        <v>8</v>
      </c>
      <c r="H28" s="62"/>
      <c r="I28" s="62">
        <v>16</v>
      </c>
      <c r="J28" s="63">
        <v>12</v>
      </c>
    </row>
    <row r="29" spans="1:10">
      <c r="A29" s="40">
        <v>26</v>
      </c>
      <c r="B29" s="40" t="s">
        <v>611</v>
      </c>
      <c r="C29" s="40" t="s">
        <v>635</v>
      </c>
      <c r="D29" s="59">
        <f t="shared" si="0"/>
        <v>4</v>
      </c>
      <c r="E29" s="40" t="s">
        <v>286</v>
      </c>
      <c r="F29" s="40"/>
      <c r="G29" s="42">
        <v>4</v>
      </c>
      <c r="H29" s="62"/>
      <c r="I29" s="62"/>
      <c r="J29" s="63"/>
    </row>
    <row r="30" spans="1:10" ht="31.5">
      <c r="A30" s="40">
        <v>27</v>
      </c>
      <c r="B30" s="40" t="s">
        <v>611</v>
      </c>
      <c r="C30" s="40" t="s">
        <v>636</v>
      </c>
      <c r="D30" s="59">
        <f t="shared" si="0"/>
        <v>4</v>
      </c>
      <c r="E30" s="40" t="s">
        <v>286</v>
      </c>
      <c r="F30" s="40"/>
      <c r="G30" s="42"/>
      <c r="H30" s="62"/>
      <c r="I30" s="62"/>
      <c r="J30" s="63">
        <v>4</v>
      </c>
    </row>
    <row r="31" spans="1:10">
      <c r="A31" s="40">
        <v>28</v>
      </c>
      <c r="B31" s="40" t="s">
        <v>611</v>
      </c>
      <c r="C31" s="40" t="s">
        <v>637</v>
      </c>
      <c r="D31" s="59">
        <f t="shared" si="0"/>
        <v>56</v>
      </c>
      <c r="E31" s="40" t="s">
        <v>286</v>
      </c>
      <c r="F31" s="40"/>
      <c r="G31" s="42">
        <v>0</v>
      </c>
      <c r="H31" s="62">
        <v>16</v>
      </c>
      <c r="I31" s="62">
        <v>18</v>
      </c>
      <c r="J31" s="63">
        <v>22</v>
      </c>
    </row>
    <row r="32" spans="1:10" ht="31.5">
      <c r="A32" s="40">
        <v>29</v>
      </c>
      <c r="B32" s="40" t="s">
        <v>611</v>
      </c>
      <c r="C32" s="40" t="s">
        <v>638</v>
      </c>
      <c r="D32" s="59">
        <f t="shared" si="0"/>
        <v>10</v>
      </c>
      <c r="E32" s="40" t="s">
        <v>286</v>
      </c>
      <c r="F32" s="40"/>
      <c r="G32" s="42">
        <v>0</v>
      </c>
      <c r="H32" s="62">
        <v>2</v>
      </c>
      <c r="I32" s="62"/>
      <c r="J32" s="63">
        <v>8</v>
      </c>
    </row>
    <row r="33" spans="1:10">
      <c r="A33" s="40">
        <v>30</v>
      </c>
      <c r="B33" s="40" t="s">
        <v>611</v>
      </c>
      <c r="C33" s="40" t="s">
        <v>639</v>
      </c>
      <c r="D33" s="59">
        <f t="shared" si="0"/>
        <v>110</v>
      </c>
      <c r="E33" s="40" t="s">
        <v>286</v>
      </c>
      <c r="F33" s="40"/>
      <c r="G33" s="42">
        <v>0</v>
      </c>
      <c r="H33" s="62">
        <v>42</v>
      </c>
      <c r="I33" s="62"/>
      <c r="J33" s="63">
        <v>68</v>
      </c>
    </row>
    <row r="34" spans="1:10">
      <c r="A34" s="40">
        <v>31</v>
      </c>
      <c r="B34" s="40" t="s">
        <v>611</v>
      </c>
      <c r="C34" s="40" t="s">
        <v>640</v>
      </c>
      <c r="D34" s="59">
        <f t="shared" si="0"/>
        <v>88</v>
      </c>
      <c r="E34" s="40" t="s">
        <v>286</v>
      </c>
      <c r="F34" s="40"/>
      <c r="G34" s="42">
        <v>12</v>
      </c>
      <c r="H34" s="62">
        <v>34</v>
      </c>
      <c r="I34" s="62">
        <v>12</v>
      </c>
      <c r="J34" s="63">
        <v>30</v>
      </c>
    </row>
    <row r="35" spans="1:10">
      <c r="A35" s="40">
        <v>32</v>
      </c>
      <c r="B35" s="40" t="s">
        <v>611</v>
      </c>
      <c r="C35" s="40" t="s">
        <v>641</v>
      </c>
      <c r="D35" s="59">
        <f t="shared" si="0"/>
        <v>12</v>
      </c>
      <c r="E35" s="40" t="s">
        <v>286</v>
      </c>
      <c r="F35" s="40"/>
      <c r="G35" s="42"/>
      <c r="H35" s="62">
        <v>6</v>
      </c>
      <c r="I35" s="62">
        <v>6</v>
      </c>
      <c r="J35" s="63"/>
    </row>
    <row r="36" spans="1:10">
      <c r="A36" s="40">
        <v>33</v>
      </c>
      <c r="B36" s="40" t="s">
        <v>611</v>
      </c>
      <c r="C36" s="40" t="s">
        <v>642</v>
      </c>
      <c r="D36" s="59">
        <f t="shared" si="0"/>
        <v>364</v>
      </c>
      <c r="E36" s="40" t="s">
        <v>286</v>
      </c>
      <c r="F36" s="40"/>
      <c r="G36" s="42">
        <v>0</v>
      </c>
      <c r="H36" s="62">
        <v>98</v>
      </c>
      <c r="I36" s="62">
        <v>136</v>
      </c>
      <c r="J36" s="63">
        <v>130</v>
      </c>
    </row>
    <row r="37" spans="1:10" ht="31.5">
      <c r="A37" s="40">
        <v>34</v>
      </c>
      <c r="B37" s="40" t="s">
        <v>611</v>
      </c>
      <c r="C37" s="40" t="s">
        <v>643</v>
      </c>
      <c r="D37" s="59">
        <f t="shared" si="0"/>
        <v>6</v>
      </c>
      <c r="E37" s="40" t="s">
        <v>286</v>
      </c>
      <c r="F37" s="40"/>
      <c r="G37" s="42">
        <v>2</v>
      </c>
      <c r="H37" s="62">
        <v>4</v>
      </c>
      <c r="I37" s="62"/>
      <c r="J37" s="63"/>
    </row>
    <row r="38" spans="1:10">
      <c r="A38" s="40">
        <v>35</v>
      </c>
      <c r="B38" s="40" t="s">
        <v>611</v>
      </c>
      <c r="C38" s="40" t="s">
        <v>644</v>
      </c>
      <c r="D38" s="59">
        <f t="shared" si="0"/>
        <v>4</v>
      </c>
      <c r="E38" s="40" t="s">
        <v>286</v>
      </c>
      <c r="F38" s="40"/>
      <c r="G38" s="42">
        <v>2</v>
      </c>
      <c r="H38" s="62"/>
      <c r="I38" s="62">
        <v>2</v>
      </c>
      <c r="J38" s="63"/>
    </row>
    <row r="39" spans="1:10">
      <c r="A39" s="40">
        <v>36</v>
      </c>
      <c r="B39" s="40" t="s">
        <v>611</v>
      </c>
      <c r="C39" s="40" t="s">
        <v>645</v>
      </c>
      <c r="D39" s="59">
        <f t="shared" si="0"/>
        <v>10</v>
      </c>
      <c r="E39" s="40" t="s">
        <v>286</v>
      </c>
      <c r="F39" s="40"/>
      <c r="G39" s="42">
        <v>6</v>
      </c>
      <c r="H39" s="62"/>
      <c r="I39" s="62">
        <v>4</v>
      </c>
      <c r="J39" s="63"/>
    </row>
    <row r="40" spans="1:10" ht="31.5">
      <c r="A40" s="40">
        <v>37</v>
      </c>
      <c r="B40" s="40" t="s">
        <v>611</v>
      </c>
      <c r="C40" s="40" t="s">
        <v>646</v>
      </c>
      <c r="D40" s="59">
        <f t="shared" si="0"/>
        <v>14</v>
      </c>
      <c r="E40" s="40" t="s">
        <v>286</v>
      </c>
      <c r="F40" s="40"/>
      <c r="G40" s="42">
        <v>0</v>
      </c>
      <c r="H40" s="62">
        <v>4</v>
      </c>
      <c r="I40" s="62">
        <v>10</v>
      </c>
      <c r="J40" s="63"/>
    </row>
    <row r="41" spans="1:10" ht="18.75">
      <c r="A41" s="385" t="s">
        <v>2222</v>
      </c>
      <c r="B41" s="385"/>
      <c r="C41" s="385"/>
      <c r="D41" s="385"/>
      <c r="E41" s="385"/>
      <c r="F41" s="385"/>
      <c r="G41" s="385"/>
      <c r="H41" s="385"/>
      <c r="I41" s="385"/>
      <c r="J41" s="385"/>
    </row>
    <row r="42" spans="1:10">
      <c r="A42" s="40">
        <v>38</v>
      </c>
      <c r="B42" s="40" t="s">
        <v>649</v>
      </c>
      <c r="C42" s="40" t="s">
        <v>2212</v>
      </c>
      <c r="D42" s="59">
        <f t="shared" si="0"/>
        <v>4</v>
      </c>
      <c r="E42" s="40" t="s">
        <v>286</v>
      </c>
      <c r="F42" s="40"/>
      <c r="G42" s="41">
        <v>4</v>
      </c>
      <c r="H42" s="60"/>
      <c r="I42" s="60"/>
      <c r="J42" s="61"/>
    </row>
    <row r="43" spans="1:10">
      <c r="A43" s="40">
        <v>39</v>
      </c>
      <c r="B43" s="40" t="s">
        <v>649</v>
      </c>
      <c r="C43" s="40" t="s">
        <v>2213</v>
      </c>
      <c r="D43" s="59">
        <f t="shared" si="0"/>
        <v>1</v>
      </c>
      <c r="E43" s="40" t="s">
        <v>286</v>
      </c>
      <c r="F43" s="40"/>
      <c r="G43" s="42">
        <v>1</v>
      </c>
      <c r="H43" s="62"/>
      <c r="I43" s="62"/>
      <c r="J43" s="63"/>
    </row>
    <row r="44" spans="1:10">
      <c r="A44" s="125">
        <v>40</v>
      </c>
      <c r="B44" s="40" t="s">
        <v>649</v>
      </c>
      <c r="C44" s="40" t="s">
        <v>2214</v>
      </c>
      <c r="D44" s="59">
        <f t="shared" si="0"/>
        <v>3</v>
      </c>
      <c r="E44" s="40" t="s">
        <v>286</v>
      </c>
      <c r="F44" s="40"/>
      <c r="G44" s="42">
        <v>0</v>
      </c>
      <c r="H44" s="62">
        <v>0</v>
      </c>
      <c r="I44" s="62">
        <v>0</v>
      </c>
      <c r="J44" s="63">
        <v>3</v>
      </c>
    </row>
    <row r="45" spans="1:10">
      <c r="A45" s="125">
        <v>41</v>
      </c>
      <c r="B45" s="40" t="s">
        <v>649</v>
      </c>
      <c r="C45" s="40" t="s">
        <v>2215</v>
      </c>
      <c r="D45" s="59">
        <f t="shared" si="0"/>
        <v>8</v>
      </c>
      <c r="E45" s="40" t="s">
        <v>286</v>
      </c>
      <c r="F45" s="40"/>
      <c r="G45" s="42">
        <v>0</v>
      </c>
      <c r="H45" s="62">
        <v>0</v>
      </c>
      <c r="I45" s="62">
        <v>0</v>
      </c>
      <c r="J45" s="63">
        <v>8</v>
      </c>
    </row>
    <row r="46" spans="1:10">
      <c r="A46" s="125">
        <v>42</v>
      </c>
      <c r="B46" s="40" t="s">
        <v>649</v>
      </c>
      <c r="C46" s="40" t="s">
        <v>2216</v>
      </c>
      <c r="D46" s="59">
        <f t="shared" si="0"/>
        <v>245</v>
      </c>
      <c r="E46" s="40" t="s">
        <v>286</v>
      </c>
      <c r="F46" s="40"/>
      <c r="G46" s="42">
        <v>50</v>
      </c>
      <c r="H46" s="62">
        <v>60</v>
      </c>
      <c r="I46" s="62">
        <v>65</v>
      </c>
      <c r="J46" s="63">
        <v>70</v>
      </c>
    </row>
    <row r="47" spans="1:10">
      <c r="A47" s="125">
        <v>43</v>
      </c>
      <c r="B47" s="40" t="s">
        <v>649</v>
      </c>
      <c r="C47" s="40" t="s">
        <v>2217</v>
      </c>
      <c r="D47" s="59">
        <f t="shared" si="0"/>
        <v>22</v>
      </c>
      <c r="E47" s="40" t="s">
        <v>286</v>
      </c>
      <c r="F47" s="40"/>
      <c r="G47" s="42">
        <v>12</v>
      </c>
      <c r="H47" s="62">
        <v>4</v>
      </c>
      <c r="I47" s="62">
        <v>4</v>
      </c>
      <c r="J47" s="63">
        <v>2</v>
      </c>
    </row>
    <row r="48" spans="1:10">
      <c r="A48" s="125">
        <v>44</v>
      </c>
      <c r="B48" s="40" t="s">
        <v>649</v>
      </c>
      <c r="C48" s="40" t="s">
        <v>2218</v>
      </c>
      <c r="D48" s="59">
        <f t="shared" si="0"/>
        <v>1</v>
      </c>
      <c r="E48" s="40" t="s">
        <v>286</v>
      </c>
      <c r="F48" s="40"/>
      <c r="G48" s="42"/>
      <c r="H48" s="62"/>
      <c r="I48" s="62">
        <v>1</v>
      </c>
      <c r="J48" s="63"/>
    </row>
    <row r="49" spans="1:10">
      <c r="A49" s="125">
        <v>45</v>
      </c>
      <c r="B49" s="40" t="s">
        <v>649</v>
      </c>
      <c r="C49" s="40" t="s">
        <v>2219</v>
      </c>
      <c r="D49" s="59">
        <f t="shared" si="0"/>
        <v>18</v>
      </c>
      <c r="E49" s="40" t="s">
        <v>286</v>
      </c>
      <c r="F49" s="40"/>
      <c r="G49" s="42">
        <v>1</v>
      </c>
      <c r="H49" s="62">
        <v>4</v>
      </c>
      <c r="I49" s="62">
        <v>7</v>
      </c>
      <c r="J49" s="63">
        <v>6</v>
      </c>
    </row>
    <row r="50" spans="1:10">
      <c r="A50" s="125">
        <v>46</v>
      </c>
      <c r="B50" s="40" t="s">
        <v>649</v>
      </c>
      <c r="C50" s="40" t="s">
        <v>2211</v>
      </c>
      <c r="D50" s="59">
        <f t="shared" si="0"/>
        <v>3</v>
      </c>
      <c r="E50" s="40" t="s">
        <v>286</v>
      </c>
      <c r="F50" s="40"/>
      <c r="G50" s="42">
        <v>2</v>
      </c>
      <c r="H50" s="62"/>
      <c r="I50" s="62">
        <v>1</v>
      </c>
      <c r="J50" s="63"/>
    </row>
    <row r="51" spans="1:10">
      <c r="A51" s="125">
        <v>47</v>
      </c>
      <c r="B51" s="40" t="s">
        <v>649</v>
      </c>
      <c r="C51" s="40" t="s">
        <v>2220</v>
      </c>
      <c r="D51" s="59">
        <f t="shared" si="0"/>
        <v>42</v>
      </c>
      <c r="E51" s="40" t="s">
        <v>286</v>
      </c>
      <c r="F51" s="40"/>
      <c r="G51" s="42">
        <v>8</v>
      </c>
      <c r="H51" s="62">
        <v>11</v>
      </c>
      <c r="I51" s="62">
        <v>5</v>
      </c>
      <c r="J51" s="63">
        <v>18</v>
      </c>
    </row>
    <row r="52" spans="1:10">
      <c r="A52" s="125">
        <v>48</v>
      </c>
      <c r="B52" s="40" t="s">
        <v>649</v>
      </c>
      <c r="C52" s="40" t="s">
        <v>2210</v>
      </c>
      <c r="D52" s="59">
        <f t="shared" si="0"/>
        <v>3</v>
      </c>
      <c r="E52" s="40" t="s">
        <v>286</v>
      </c>
      <c r="F52" s="40"/>
      <c r="G52" s="42"/>
      <c r="H52" s="62">
        <v>2</v>
      </c>
      <c r="I52" s="62"/>
      <c r="J52" s="63">
        <v>1</v>
      </c>
    </row>
    <row r="53" spans="1:10">
      <c r="A53" s="125">
        <v>49</v>
      </c>
      <c r="B53" s="40" t="s">
        <v>649</v>
      </c>
      <c r="C53" s="40" t="s">
        <v>2221</v>
      </c>
      <c r="D53" s="59">
        <f t="shared" si="0"/>
        <v>40</v>
      </c>
      <c r="E53" s="40" t="s">
        <v>286</v>
      </c>
      <c r="F53" s="40"/>
      <c r="G53" s="42">
        <v>13</v>
      </c>
      <c r="H53" s="62">
        <v>8</v>
      </c>
      <c r="I53" s="62">
        <v>10</v>
      </c>
      <c r="J53" s="63">
        <v>9</v>
      </c>
    </row>
    <row r="54" spans="1:10" ht="18.75">
      <c r="A54" s="385" t="s">
        <v>2228</v>
      </c>
      <c r="B54" s="385"/>
      <c r="C54" s="385"/>
      <c r="D54" s="385"/>
      <c r="E54" s="385"/>
      <c r="F54" s="385"/>
      <c r="G54" s="385"/>
      <c r="H54" s="385"/>
      <c r="I54" s="385"/>
      <c r="J54" s="385"/>
    </row>
    <row r="55" spans="1:10" s="77" customFormat="1" ht="31.5">
      <c r="A55" s="76">
        <v>50</v>
      </c>
      <c r="B55" s="34" t="s">
        <v>2223</v>
      </c>
      <c r="C55" s="3" t="s">
        <v>2224</v>
      </c>
      <c r="D55" s="3">
        <v>6</v>
      </c>
      <c r="E55" s="40" t="s">
        <v>286</v>
      </c>
      <c r="F55" s="3"/>
      <c r="G55" s="3"/>
      <c r="H55" s="3"/>
      <c r="I55" s="3">
        <v>6</v>
      </c>
      <c r="J55" s="3"/>
    </row>
    <row r="56" spans="1:10" s="77" customFormat="1" ht="31.5">
      <c r="A56" s="76">
        <v>51</v>
      </c>
      <c r="B56" s="34" t="s">
        <v>2225</v>
      </c>
      <c r="C56" s="34" t="s">
        <v>2226</v>
      </c>
      <c r="D56" s="3">
        <v>2</v>
      </c>
      <c r="E56" s="40" t="s">
        <v>286</v>
      </c>
      <c r="F56" s="3"/>
      <c r="G56" s="3"/>
      <c r="H56" s="3"/>
      <c r="I56" s="3">
        <v>2</v>
      </c>
      <c r="J56" s="3"/>
    </row>
    <row r="57" spans="1:10" ht="18.75">
      <c r="A57" s="386" t="s">
        <v>3483</v>
      </c>
      <c r="B57" s="386"/>
      <c r="C57" s="386"/>
      <c r="D57" s="386"/>
      <c r="E57" s="386"/>
      <c r="F57" s="386"/>
      <c r="G57" s="386"/>
      <c r="H57" s="386"/>
      <c r="I57" s="386"/>
      <c r="J57" s="386"/>
    </row>
    <row r="58" spans="1:10" ht="31.5">
      <c r="A58" s="130">
        <v>52</v>
      </c>
      <c r="B58" s="130">
        <v>96879797</v>
      </c>
      <c r="C58" s="130" t="s">
        <v>3484</v>
      </c>
      <c r="D58" s="127">
        <v>24</v>
      </c>
      <c r="E58" s="125" t="s">
        <v>286</v>
      </c>
      <c r="F58" s="130"/>
      <c r="G58" s="126">
        <v>6</v>
      </c>
      <c r="H58" s="128">
        <v>6</v>
      </c>
      <c r="I58" s="128">
        <v>6</v>
      </c>
      <c r="J58" s="129">
        <v>6</v>
      </c>
    </row>
    <row r="59" spans="1:10" ht="31.5">
      <c r="A59" s="130">
        <v>53</v>
      </c>
      <c r="B59" s="130">
        <v>96444649</v>
      </c>
      <c r="C59" s="130" t="s">
        <v>3485</v>
      </c>
      <c r="D59" s="127">
        <v>24</v>
      </c>
      <c r="E59" s="125" t="s">
        <v>286</v>
      </c>
      <c r="F59" s="130"/>
      <c r="G59" s="126">
        <v>6</v>
      </c>
      <c r="H59" s="128">
        <v>6</v>
      </c>
      <c r="I59" s="128">
        <v>6</v>
      </c>
      <c r="J59" s="129">
        <v>6</v>
      </c>
    </row>
    <row r="60" spans="1:10" ht="31.5">
      <c r="A60" s="130">
        <v>54</v>
      </c>
      <c r="B60" s="130">
        <v>96553450</v>
      </c>
      <c r="C60" s="130" t="s">
        <v>3486</v>
      </c>
      <c r="D60" s="127">
        <v>18</v>
      </c>
      <c r="E60" s="125" t="s">
        <v>286</v>
      </c>
      <c r="F60" s="130"/>
      <c r="G60" s="126">
        <v>5</v>
      </c>
      <c r="H60" s="128">
        <v>5</v>
      </c>
      <c r="I60" s="128">
        <v>4</v>
      </c>
      <c r="J60" s="129">
        <v>4</v>
      </c>
    </row>
    <row r="61" spans="1:10">
      <c r="A61" s="130">
        <v>55</v>
      </c>
      <c r="B61" s="130" t="s">
        <v>3487</v>
      </c>
      <c r="C61" s="130" t="s">
        <v>3488</v>
      </c>
      <c r="D61" s="127">
        <v>8</v>
      </c>
      <c r="E61" s="125" t="s">
        <v>286</v>
      </c>
      <c r="F61" s="130"/>
      <c r="G61" s="126">
        <v>2</v>
      </c>
      <c r="H61" s="128">
        <v>2</v>
      </c>
      <c r="I61" s="128">
        <v>2</v>
      </c>
      <c r="J61" s="129">
        <v>2</v>
      </c>
    </row>
    <row r="62" spans="1:10">
      <c r="A62" s="130">
        <v>56</v>
      </c>
      <c r="B62" s="130" t="s">
        <v>3489</v>
      </c>
      <c r="C62" s="130" t="s">
        <v>3490</v>
      </c>
      <c r="D62" s="127">
        <v>8</v>
      </c>
      <c r="E62" s="125" t="s">
        <v>286</v>
      </c>
      <c r="F62" s="130"/>
      <c r="G62" s="126">
        <v>2</v>
      </c>
      <c r="H62" s="128">
        <v>2</v>
      </c>
      <c r="I62" s="128">
        <v>2</v>
      </c>
      <c r="J62" s="129">
        <v>2</v>
      </c>
    </row>
    <row r="63" spans="1:10">
      <c r="A63" s="130">
        <v>57</v>
      </c>
      <c r="B63" s="130" t="s">
        <v>3491</v>
      </c>
      <c r="C63" s="130" t="s">
        <v>3492</v>
      </c>
      <c r="D63" s="127">
        <v>4</v>
      </c>
      <c r="E63" s="125" t="s">
        <v>286</v>
      </c>
      <c r="F63" s="130"/>
      <c r="G63" s="126">
        <v>1</v>
      </c>
      <c r="H63" s="128">
        <v>1</v>
      </c>
      <c r="I63" s="128">
        <v>1</v>
      </c>
      <c r="J63" s="129">
        <v>1</v>
      </c>
    </row>
    <row r="64" spans="1:10" ht="31.5">
      <c r="A64" s="130">
        <v>58</v>
      </c>
      <c r="B64" s="130">
        <v>96879797</v>
      </c>
      <c r="C64" s="130" t="s">
        <v>3493</v>
      </c>
      <c r="D64" s="127">
        <v>16</v>
      </c>
      <c r="E64" s="125" t="s">
        <v>286</v>
      </c>
      <c r="F64" s="130"/>
      <c r="G64" s="126">
        <v>4</v>
      </c>
      <c r="H64" s="128">
        <v>4</v>
      </c>
      <c r="I64" s="128">
        <v>4</v>
      </c>
      <c r="J64" s="129">
        <v>4</v>
      </c>
    </row>
    <row r="65" spans="1:10" ht="31.5">
      <c r="A65" s="130">
        <v>59</v>
      </c>
      <c r="B65" s="130" t="s">
        <v>3494</v>
      </c>
      <c r="C65" s="130" t="s">
        <v>3495</v>
      </c>
      <c r="D65" s="127">
        <v>16</v>
      </c>
      <c r="E65" s="125" t="s">
        <v>286</v>
      </c>
      <c r="F65" s="130"/>
      <c r="G65" s="126">
        <v>4</v>
      </c>
      <c r="H65" s="128">
        <v>4</v>
      </c>
      <c r="I65" s="128">
        <v>4</v>
      </c>
      <c r="J65" s="129">
        <v>4</v>
      </c>
    </row>
    <row r="66" spans="1:10" ht="31.5">
      <c r="A66" s="130">
        <v>60</v>
      </c>
      <c r="B66" s="130" t="s">
        <v>3496</v>
      </c>
      <c r="C66" s="130" t="s">
        <v>3497</v>
      </c>
      <c r="D66" s="127">
        <v>16</v>
      </c>
      <c r="E66" s="125" t="s">
        <v>286</v>
      </c>
      <c r="F66" s="130"/>
      <c r="G66" s="126">
        <v>4</v>
      </c>
      <c r="H66" s="128">
        <v>4</v>
      </c>
      <c r="I66" s="128">
        <v>4</v>
      </c>
      <c r="J66" s="129">
        <v>4</v>
      </c>
    </row>
    <row r="67" spans="1:10" ht="31.5">
      <c r="A67" s="130">
        <v>61</v>
      </c>
      <c r="B67" s="130">
        <v>9096918</v>
      </c>
      <c r="C67" s="130" t="s">
        <v>3498</v>
      </c>
      <c r="D67" s="127">
        <v>4</v>
      </c>
      <c r="E67" s="125" t="s">
        <v>286</v>
      </c>
      <c r="F67" s="130"/>
      <c r="G67" s="126">
        <v>1</v>
      </c>
      <c r="H67" s="128">
        <v>1</v>
      </c>
      <c r="I67" s="128">
        <v>1</v>
      </c>
      <c r="J67" s="129">
        <v>1</v>
      </c>
    </row>
    <row r="68" spans="1:10" ht="31.5">
      <c r="A68" s="130">
        <v>62</v>
      </c>
      <c r="B68" s="387" t="s">
        <v>3499</v>
      </c>
      <c r="C68" s="387" t="s">
        <v>3500</v>
      </c>
      <c r="D68" s="127">
        <v>8</v>
      </c>
      <c r="E68" s="125" t="s">
        <v>286</v>
      </c>
      <c r="F68" s="130"/>
      <c r="G68" s="126">
        <v>2</v>
      </c>
      <c r="H68" s="128">
        <v>2</v>
      </c>
      <c r="I68" s="128">
        <v>2</v>
      </c>
      <c r="J68" s="129">
        <v>2</v>
      </c>
    </row>
    <row r="69" spans="1:10" ht="31.5">
      <c r="A69" s="130">
        <v>63</v>
      </c>
      <c r="B69" s="387" t="s">
        <v>3501</v>
      </c>
      <c r="C69" s="387" t="s">
        <v>3502</v>
      </c>
      <c r="D69" s="127">
        <v>4</v>
      </c>
      <c r="E69" s="125" t="s">
        <v>286</v>
      </c>
      <c r="F69" s="130"/>
      <c r="G69" s="126">
        <v>1</v>
      </c>
      <c r="H69" s="128">
        <v>1</v>
      </c>
      <c r="I69" s="128">
        <v>1</v>
      </c>
      <c r="J69" s="129">
        <v>1</v>
      </c>
    </row>
    <row r="70" spans="1:10" ht="63">
      <c r="A70" s="130">
        <v>64</v>
      </c>
      <c r="B70" s="387" t="s">
        <v>3503</v>
      </c>
      <c r="C70" s="387" t="s">
        <v>3504</v>
      </c>
      <c r="D70" s="127">
        <v>12</v>
      </c>
      <c r="E70" s="125" t="s">
        <v>286</v>
      </c>
      <c r="F70" s="130"/>
      <c r="G70" s="126">
        <v>3</v>
      </c>
      <c r="H70" s="128">
        <v>3</v>
      </c>
      <c r="I70" s="128">
        <v>3</v>
      </c>
      <c r="J70" s="129">
        <v>3</v>
      </c>
    </row>
    <row r="71" spans="1:10" ht="31.5">
      <c r="A71" s="130">
        <v>65</v>
      </c>
      <c r="B71" s="387" t="s">
        <v>3505</v>
      </c>
      <c r="C71" s="387" t="s">
        <v>3506</v>
      </c>
      <c r="D71" s="127">
        <v>4</v>
      </c>
      <c r="E71" s="125" t="s">
        <v>286</v>
      </c>
      <c r="F71" s="130"/>
      <c r="G71" s="126">
        <v>1</v>
      </c>
      <c r="H71" s="128">
        <v>1</v>
      </c>
      <c r="I71" s="128">
        <v>1</v>
      </c>
      <c r="J71" s="129">
        <v>1</v>
      </c>
    </row>
    <row r="72" spans="1:10" ht="31.5">
      <c r="A72" s="130">
        <v>66</v>
      </c>
      <c r="B72" s="387" t="s">
        <v>3507</v>
      </c>
      <c r="C72" s="387" t="s">
        <v>3506</v>
      </c>
      <c r="D72" s="127">
        <v>4</v>
      </c>
      <c r="E72" s="125" t="s">
        <v>286</v>
      </c>
      <c r="F72" s="130"/>
      <c r="G72" s="126">
        <v>1</v>
      </c>
      <c r="H72" s="128">
        <v>1</v>
      </c>
      <c r="I72" s="128">
        <v>1</v>
      </c>
      <c r="J72" s="129">
        <v>1</v>
      </c>
    </row>
    <row r="73" spans="1:10" ht="31.5">
      <c r="A73" s="130">
        <v>67</v>
      </c>
      <c r="B73" s="387" t="s">
        <v>3508</v>
      </c>
      <c r="C73" s="387" t="s">
        <v>3509</v>
      </c>
      <c r="D73" s="127">
        <v>4</v>
      </c>
      <c r="E73" s="125" t="s">
        <v>286</v>
      </c>
      <c r="F73" s="130"/>
      <c r="G73" s="126">
        <v>1</v>
      </c>
      <c r="H73" s="128">
        <v>1</v>
      </c>
      <c r="I73" s="128">
        <v>1</v>
      </c>
      <c r="J73" s="129">
        <v>1</v>
      </c>
    </row>
    <row r="74" spans="1:10" ht="31.5">
      <c r="A74" s="130">
        <v>68</v>
      </c>
      <c r="B74" s="130" t="s">
        <v>3510</v>
      </c>
      <c r="C74" s="130" t="s">
        <v>3511</v>
      </c>
      <c r="D74" s="127">
        <v>56</v>
      </c>
      <c r="E74" s="125" t="s">
        <v>286</v>
      </c>
      <c r="F74" s="130"/>
      <c r="G74" s="126">
        <v>14</v>
      </c>
      <c r="H74" s="128">
        <v>14</v>
      </c>
      <c r="I74" s="128">
        <v>14</v>
      </c>
      <c r="J74" s="129">
        <v>14</v>
      </c>
    </row>
    <row r="75" spans="1:10" ht="47.25">
      <c r="A75" s="130">
        <v>69</v>
      </c>
      <c r="B75" s="130" t="s">
        <v>3512</v>
      </c>
      <c r="C75" s="130" t="s">
        <v>3513</v>
      </c>
      <c r="D75" s="127">
        <v>48</v>
      </c>
      <c r="E75" s="125" t="s">
        <v>286</v>
      </c>
      <c r="F75" s="130"/>
      <c r="G75" s="126">
        <v>14</v>
      </c>
      <c r="H75" s="128">
        <v>14</v>
      </c>
      <c r="I75" s="128">
        <v>10</v>
      </c>
      <c r="J75" s="129">
        <v>10</v>
      </c>
    </row>
    <row r="76" spans="1:10" ht="31.5">
      <c r="A76" s="130">
        <v>70</v>
      </c>
      <c r="B76" s="130" t="s">
        <v>3514</v>
      </c>
      <c r="C76" s="130" t="s">
        <v>3515</v>
      </c>
      <c r="D76" s="127">
        <v>44</v>
      </c>
      <c r="E76" s="125" t="s">
        <v>286</v>
      </c>
      <c r="F76" s="130"/>
      <c r="G76" s="126">
        <v>13</v>
      </c>
      <c r="H76" s="128">
        <v>13</v>
      </c>
      <c r="I76" s="128">
        <v>9</v>
      </c>
      <c r="J76" s="129">
        <v>9</v>
      </c>
    </row>
    <row r="77" spans="1:10" ht="31.5">
      <c r="A77" s="130">
        <v>71</v>
      </c>
      <c r="B77" s="130" t="s">
        <v>3516</v>
      </c>
      <c r="C77" s="130" t="s">
        <v>3517</v>
      </c>
      <c r="D77" s="127">
        <v>48</v>
      </c>
      <c r="E77" s="125" t="s">
        <v>286</v>
      </c>
      <c r="F77" s="130"/>
      <c r="G77" s="126">
        <v>12</v>
      </c>
      <c r="H77" s="128">
        <v>12</v>
      </c>
      <c r="I77" s="128">
        <v>12</v>
      </c>
      <c r="J77" s="129">
        <v>12</v>
      </c>
    </row>
    <row r="78" spans="1:10" ht="47.25">
      <c r="A78" s="130">
        <v>72</v>
      </c>
      <c r="B78" s="130" t="s">
        <v>3518</v>
      </c>
      <c r="C78" s="130" t="s">
        <v>3519</v>
      </c>
      <c r="D78" s="127">
        <v>48</v>
      </c>
      <c r="E78" s="125" t="s">
        <v>286</v>
      </c>
      <c r="F78" s="130"/>
      <c r="G78" s="126">
        <v>12</v>
      </c>
      <c r="H78" s="128">
        <v>12</v>
      </c>
      <c r="I78" s="128">
        <v>12</v>
      </c>
      <c r="J78" s="129">
        <v>12</v>
      </c>
    </row>
    <row r="79" spans="1:10" ht="31.5">
      <c r="A79" s="130">
        <v>73</v>
      </c>
      <c r="B79" s="130" t="s">
        <v>3520</v>
      </c>
      <c r="C79" s="130" t="s">
        <v>3519</v>
      </c>
      <c r="D79" s="127">
        <v>48</v>
      </c>
      <c r="E79" s="125" t="s">
        <v>286</v>
      </c>
      <c r="F79" s="130"/>
      <c r="G79" s="126">
        <v>12</v>
      </c>
      <c r="H79" s="128">
        <v>12</v>
      </c>
      <c r="I79" s="128">
        <v>12</v>
      </c>
      <c r="J79" s="129">
        <v>12</v>
      </c>
    </row>
    <row r="80" spans="1:10" ht="31.5">
      <c r="A80" s="130">
        <v>74</v>
      </c>
      <c r="B80" s="130">
        <v>8980714230</v>
      </c>
      <c r="C80" s="130" t="s">
        <v>3521</v>
      </c>
      <c r="D80" s="127">
        <v>24</v>
      </c>
      <c r="E80" s="125" t="s">
        <v>286</v>
      </c>
      <c r="F80" s="130"/>
      <c r="G80" s="126">
        <v>6</v>
      </c>
      <c r="H80" s="128">
        <v>6</v>
      </c>
      <c r="I80" s="128">
        <v>6</v>
      </c>
      <c r="J80" s="129">
        <v>6</v>
      </c>
    </row>
    <row r="81" spans="1:10" ht="31.5">
      <c r="A81" s="130">
        <v>75</v>
      </c>
      <c r="B81" s="130">
        <v>8980714240</v>
      </c>
      <c r="C81" s="130" t="s">
        <v>3521</v>
      </c>
      <c r="D81" s="127">
        <v>24</v>
      </c>
      <c r="E81" s="125" t="s">
        <v>286</v>
      </c>
      <c r="F81" s="130"/>
      <c r="G81" s="126">
        <v>6</v>
      </c>
      <c r="H81" s="128">
        <v>6</v>
      </c>
      <c r="I81" s="128">
        <v>6</v>
      </c>
      <c r="J81" s="129">
        <v>6</v>
      </c>
    </row>
    <row r="82" spans="1:10" ht="31.5">
      <c r="A82" s="130">
        <v>76</v>
      </c>
      <c r="B82" s="130" t="s">
        <v>3522</v>
      </c>
      <c r="C82" s="130" t="s">
        <v>3523</v>
      </c>
      <c r="D82" s="127">
        <v>8</v>
      </c>
      <c r="E82" s="125" t="s">
        <v>286</v>
      </c>
      <c r="F82" s="130"/>
      <c r="G82" s="126">
        <v>2</v>
      </c>
      <c r="H82" s="128">
        <v>2</v>
      </c>
      <c r="I82" s="128">
        <v>2</v>
      </c>
      <c r="J82" s="129">
        <v>2</v>
      </c>
    </row>
    <row r="83" spans="1:10" ht="47.25">
      <c r="A83" s="130">
        <v>77</v>
      </c>
      <c r="B83" s="130" t="s">
        <v>3524</v>
      </c>
      <c r="C83" s="130" t="s">
        <v>3525</v>
      </c>
      <c r="D83" s="127">
        <v>16</v>
      </c>
      <c r="E83" s="125" t="s">
        <v>286</v>
      </c>
      <c r="F83" s="130"/>
      <c r="G83" s="126">
        <v>4</v>
      </c>
      <c r="H83" s="128">
        <v>4</v>
      </c>
      <c r="I83" s="128">
        <v>4</v>
      </c>
      <c r="J83" s="129">
        <v>4</v>
      </c>
    </row>
    <row r="84" spans="1:10" ht="31.5">
      <c r="A84" s="130">
        <v>78</v>
      </c>
      <c r="B84" s="130" t="s">
        <v>3526</v>
      </c>
      <c r="C84" s="130" t="s">
        <v>3527</v>
      </c>
      <c r="D84" s="127">
        <v>4</v>
      </c>
      <c r="E84" s="125" t="s">
        <v>286</v>
      </c>
      <c r="F84" s="130"/>
      <c r="G84" s="126">
        <v>1</v>
      </c>
      <c r="H84" s="128">
        <v>1</v>
      </c>
      <c r="I84" s="128">
        <v>1</v>
      </c>
      <c r="J84" s="129">
        <v>1</v>
      </c>
    </row>
    <row r="85" spans="1:10" ht="31.5">
      <c r="A85" s="130">
        <v>79</v>
      </c>
      <c r="B85" s="130" t="s">
        <v>3522</v>
      </c>
      <c r="C85" s="130" t="s">
        <v>3528</v>
      </c>
      <c r="D85" s="127">
        <v>8</v>
      </c>
      <c r="E85" s="125" t="s">
        <v>286</v>
      </c>
      <c r="F85" s="130"/>
      <c r="G85" s="126">
        <v>2</v>
      </c>
      <c r="H85" s="128">
        <v>2</v>
      </c>
      <c r="I85" s="128">
        <v>2</v>
      </c>
      <c r="J85" s="129">
        <v>2</v>
      </c>
    </row>
    <row r="86" spans="1:10" ht="47.25">
      <c r="A86" s="130">
        <v>80</v>
      </c>
      <c r="B86" s="130" t="s">
        <v>3524</v>
      </c>
      <c r="C86" s="130" t="s">
        <v>3529</v>
      </c>
      <c r="D86" s="127">
        <v>16</v>
      </c>
      <c r="E86" s="125" t="s">
        <v>286</v>
      </c>
      <c r="F86" s="130"/>
      <c r="G86" s="126">
        <v>4</v>
      </c>
      <c r="H86" s="128">
        <v>4</v>
      </c>
      <c r="I86" s="128">
        <v>4</v>
      </c>
      <c r="J86" s="129">
        <v>4</v>
      </c>
    </row>
    <row r="87" spans="1:10" ht="31.5">
      <c r="A87" s="130">
        <v>81</v>
      </c>
      <c r="B87" s="130" t="s">
        <v>3526</v>
      </c>
      <c r="C87" s="130" t="s">
        <v>3530</v>
      </c>
      <c r="D87" s="127">
        <v>4</v>
      </c>
      <c r="E87" s="125" t="s">
        <v>286</v>
      </c>
      <c r="F87" s="130"/>
      <c r="G87" s="126">
        <v>1</v>
      </c>
      <c r="H87" s="128">
        <v>1</v>
      </c>
      <c r="I87" s="128">
        <v>1</v>
      </c>
      <c r="J87" s="129">
        <v>1</v>
      </c>
    </row>
    <row r="88" spans="1:10" ht="31.5">
      <c r="A88" s="130">
        <v>82</v>
      </c>
      <c r="B88" s="130" t="s">
        <v>3522</v>
      </c>
      <c r="C88" s="130" t="s">
        <v>3531</v>
      </c>
      <c r="D88" s="127">
        <v>48</v>
      </c>
      <c r="E88" s="125" t="s">
        <v>286</v>
      </c>
      <c r="F88" s="130"/>
      <c r="G88" s="126">
        <v>12</v>
      </c>
      <c r="H88" s="128">
        <v>12</v>
      </c>
      <c r="I88" s="128">
        <v>12</v>
      </c>
      <c r="J88" s="129">
        <v>12</v>
      </c>
    </row>
    <row r="89" spans="1:10" ht="47.25">
      <c r="A89" s="130">
        <v>83</v>
      </c>
      <c r="B89" s="130" t="s">
        <v>3524</v>
      </c>
      <c r="C89" s="130" t="s">
        <v>3532</v>
      </c>
      <c r="D89" s="127">
        <v>96</v>
      </c>
      <c r="E89" s="125" t="s">
        <v>286</v>
      </c>
      <c r="F89" s="130"/>
      <c r="G89" s="126">
        <v>24</v>
      </c>
      <c r="H89" s="128">
        <v>24</v>
      </c>
      <c r="I89" s="128">
        <v>24</v>
      </c>
      <c r="J89" s="129">
        <v>24</v>
      </c>
    </row>
    <row r="90" spans="1:10" ht="31.5">
      <c r="A90" s="130">
        <v>84</v>
      </c>
      <c r="B90" s="130" t="s">
        <v>3526</v>
      </c>
      <c r="C90" s="130" t="s">
        <v>3533</v>
      </c>
      <c r="D90" s="127">
        <v>24</v>
      </c>
      <c r="E90" s="125" t="s">
        <v>286</v>
      </c>
      <c r="F90" s="130"/>
      <c r="G90" s="126">
        <v>6</v>
      </c>
      <c r="H90" s="128">
        <v>6</v>
      </c>
      <c r="I90" s="128">
        <v>6</v>
      </c>
      <c r="J90" s="129">
        <v>6</v>
      </c>
    </row>
    <row r="91" spans="1:10" ht="31.5">
      <c r="A91" s="130">
        <v>85</v>
      </c>
      <c r="B91" s="130" t="s">
        <v>3522</v>
      </c>
      <c r="C91" s="130" t="s">
        <v>3534</v>
      </c>
      <c r="D91" s="127">
        <v>8</v>
      </c>
      <c r="E91" s="125" t="s">
        <v>286</v>
      </c>
      <c r="F91" s="130"/>
      <c r="G91" s="126">
        <v>2</v>
      </c>
      <c r="H91" s="128">
        <v>2</v>
      </c>
      <c r="I91" s="128">
        <v>2</v>
      </c>
      <c r="J91" s="129">
        <v>2</v>
      </c>
    </row>
    <row r="92" spans="1:10" ht="47.25">
      <c r="A92" s="130">
        <v>86</v>
      </c>
      <c r="B92" s="130" t="s">
        <v>3524</v>
      </c>
      <c r="C92" s="130" t="s">
        <v>3535</v>
      </c>
      <c r="D92" s="127">
        <v>16</v>
      </c>
      <c r="E92" s="125" t="s">
        <v>286</v>
      </c>
      <c r="F92" s="130"/>
      <c r="G92" s="126">
        <v>4</v>
      </c>
      <c r="H92" s="128">
        <v>4</v>
      </c>
      <c r="I92" s="128">
        <v>4</v>
      </c>
      <c r="J92" s="129">
        <v>4</v>
      </c>
    </row>
    <row r="93" spans="1:10" ht="31.5">
      <c r="A93" s="130">
        <v>87</v>
      </c>
      <c r="B93" s="130" t="s">
        <v>3526</v>
      </c>
      <c r="C93" s="130" t="s">
        <v>3536</v>
      </c>
      <c r="D93" s="127">
        <v>4</v>
      </c>
      <c r="E93" s="125" t="s">
        <v>286</v>
      </c>
      <c r="F93" s="130"/>
      <c r="G93" s="126">
        <v>1</v>
      </c>
      <c r="H93" s="128">
        <v>1</v>
      </c>
      <c r="I93" s="128">
        <v>1</v>
      </c>
      <c r="J93" s="129">
        <v>1</v>
      </c>
    </row>
    <row r="94" spans="1:10" ht="31.5">
      <c r="A94" s="130">
        <v>88</v>
      </c>
      <c r="B94" s="130" t="s">
        <v>3522</v>
      </c>
      <c r="C94" s="130" t="s">
        <v>3537</v>
      </c>
      <c r="D94" s="127">
        <v>112</v>
      </c>
      <c r="E94" s="125" t="s">
        <v>286</v>
      </c>
      <c r="F94" s="130"/>
      <c r="G94" s="126">
        <v>28</v>
      </c>
      <c r="H94" s="128">
        <v>28</v>
      </c>
      <c r="I94" s="128">
        <v>28</v>
      </c>
      <c r="J94" s="129">
        <v>28</v>
      </c>
    </row>
    <row r="95" spans="1:10" ht="47.25">
      <c r="A95" s="130">
        <v>89</v>
      </c>
      <c r="B95" s="130" t="s">
        <v>3524</v>
      </c>
      <c r="C95" s="130" t="s">
        <v>3538</v>
      </c>
      <c r="D95" s="127">
        <v>224</v>
      </c>
      <c r="E95" s="125" t="s">
        <v>286</v>
      </c>
      <c r="F95" s="130"/>
      <c r="G95" s="126">
        <v>56</v>
      </c>
      <c r="H95" s="128">
        <v>56</v>
      </c>
      <c r="I95" s="128">
        <v>56</v>
      </c>
      <c r="J95" s="129">
        <v>56</v>
      </c>
    </row>
    <row r="96" spans="1:10" ht="31.5">
      <c r="A96" s="130">
        <v>90</v>
      </c>
      <c r="B96" s="130" t="s">
        <v>3526</v>
      </c>
      <c r="C96" s="130" t="s">
        <v>3539</v>
      </c>
      <c r="D96" s="127">
        <v>56</v>
      </c>
      <c r="E96" s="125" t="s">
        <v>286</v>
      </c>
      <c r="F96" s="130"/>
      <c r="G96" s="126">
        <v>14</v>
      </c>
      <c r="H96" s="128">
        <v>14</v>
      </c>
      <c r="I96" s="128">
        <v>14</v>
      </c>
      <c r="J96" s="129">
        <v>14</v>
      </c>
    </row>
    <row r="97" spans="1:10" ht="31.5">
      <c r="A97" s="130">
        <v>91</v>
      </c>
      <c r="B97" s="130" t="s">
        <v>3540</v>
      </c>
      <c r="C97" s="130" t="s">
        <v>3541</v>
      </c>
      <c r="D97" s="127">
        <v>8</v>
      </c>
      <c r="E97" s="125" t="s">
        <v>286</v>
      </c>
      <c r="F97" s="130"/>
      <c r="G97" s="126">
        <v>2</v>
      </c>
      <c r="H97" s="128">
        <v>2</v>
      </c>
      <c r="I97" s="128">
        <v>2</v>
      </c>
      <c r="J97" s="129">
        <v>2</v>
      </c>
    </row>
    <row r="98" spans="1:10" ht="31.5">
      <c r="A98" s="130">
        <v>92</v>
      </c>
      <c r="B98" s="130" t="s">
        <v>3542</v>
      </c>
      <c r="C98" s="130" t="s">
        <v>3543</v>
      </c>
      <c r="D98" s="127">
        <v>24</v>
      </c>
      <c r="E98" s="125" t="s">
        <v>286</v>
      </c>
      <c r="F98" s="130"/>
      <c r="G98" s="126">
        <v>6</v>
      </c>
      <c r="H98" s="128">
        <v>6</v>
      </c>
      <c r="I98" s="128">
        <v>6</v>
      </c>
      <c r="J98" s="129">
        <v>6</v>
      </c>
    </row>
    <row r="99" spans="1:10" ht="47.25">
      <c r="A99" s="130">
        <v>93</v>
      </c>
      <c r="B99" s="130" t="s">
        <v>3544</v>
      </c>
      <c r="C99" s="130" t="s">
        <v>3545</v>
      </c>
      <c r="D99" s="127">
        <v>22</v>
      </c>
      <c r="E99" s="125" t="s">
        <v>286</v>
      </c>
      <c r="F99" s="130"/>
      <c r="G99" s="126">
        <v>6</v>
      </c>
      <c r="H99" s="128">
        <v>5</v>
      </c>
      <c r="I99" s="128">
        <v>6</v>
      </c>
      <c r="J99" s="129">
        <v>5</v>
      </c>
    </row>
    <row r="100" spans="1:10" ht="31.5">
      <c r="A100" s="130">
        <v>94</v>
      </c>
      <c r="B100" s="130" t="s">
        <v>3546</v>
      </c>
      <c r="C100" s="130" t="s">
        <v>3547</v>
      </c>
      <c r="D100" s="127">
        <v>16</v>
      </c>
      <c r="E100" s="125" t="s">
        <v>286</v>
      </c>
      <c r="F100" s="130"/>
      <c r="G100" s="126">
        <v>3</v>
      </c>
      <c r="H100" s="128">
        <v>5</v>
      </c>
      <c r="I100" s="128">
        <v>5</v>
      </c>
      <c r="J100" s="129">
        <v>3</v>
      </c>
    </row>
    <row r="101" spans="1:10" ht="31.5">
      <c r="A101" s="130">
        <v>95</v>
      </c>
      <c r="B101" s="130" t="s">
        <v>3548</v>
      </c>
      <c r="C101" s="130" t="s">
        <v>3549</v>
      </c>
      <c r="D101" s="127">
        <v>20</v>
      </c>
      <c r="E101" s="125" t="s">
        <v>286</v>
      </c>
      <c r="F101" s="130"/>
      <c r="G101" s="126">
        <v>5</v>
      </c>
      <c r="H101" s="128">
        <v>5</v>
      </c>
      <c r="I101" s="128">
        <v>5</v>
      </c>
      <c r="J101" s="129">
        <v>5</v>
      </c>
    </row>
    <row r="102" spans="1:10">
      <c r="A102" s="130">
        <v>96</v>
      </c>
      <c r="B102" s="130" t="s">
        <v>3550</v>
      </c>
      <c r="C102" s="130" t="s">
        <v>3551</v>
      </c>
      <c r="D102" s="127">
        <v>132</v>
      </c>
      <c r="E102" s="125" t="s">
        <v>286</v>
      </c>
      <c r="F102" s="130"/>
      <c r="G102" s="126">
        <v>33</v>
      </c>
      <c r="H102" s="128">
        <v>33</v>
      </c>
      <c r="I102" s="128">
        <v>33</v>
      </c>
      <c r="J102" s="129">
        <v>33</v>
      </c>
    </row>
    <row r="103" spans="1:10" ht="31.5">
      <c r="A103" s="130">
        <v>97</v>
      </c>
      <c r="B103" s="130" t="s">
        <v>3494</v>
      </c>
      <c r="C103" s="130" t="s">
        <v>3552</v>
      </c>
      <c r="D103" s="127">
        <v>132</v>
      </c>
      <c r="E103" s="125" t="s">
        <v>286</v>
      </c>
      <c r="F103" s="130"/>
      <c r="G103" s="126">
        <v>33</v>
      </c>
      <c r="H103" s="128">
        <v>33</v>
      </c>
      <c r="I103" s="128">
        <v>33</v>
      </c>
      <c r="J103" s="129">
        <v>33</v>
      </c>
    </row>
    <row r="104" spans="1:10" ht="31.5">
      <c r="A104" s="130">
        <v>98</v>
      </c>
      <c r="B104" s="130">
        <v>96553450</v>
      </c>
      <c r="C104" s="130" t="s">
        <v>3553</v>
      </c>
      <c r="D104" s="127">
        <v>110</v>
      </c>
      <c r="E104" s="125" t="s">
        <v>286</v>
      </c>
      <c r="F104" s="130"/>
      <c r="G104" s="126">
        <v>31</v>
      </c>
      <c r="H104" s="128">
        <v>31</v>
      </c>
      <c r="I104" s="128">
        <v>24</v>
      </c>
      <c r="J104" s="129">
        <v>24</v>
      </c>
    </row>
    <row r="105" spans="1:10" ht="31.5">
      <c r="A105" s="130">
        <v>99</v>
      </c>
      <c r="B105" s="130" t="s">
        <v>3554</v>
      </c>
      <c r="C105" s="130" t="s">
        <v>3555</v>
      </c>
      <c r="D105" s="127">
        <v>8</v>
      </c>
      <c r="E105" s="125" t="s">
        <v>286</v>
      </c>
      <c r="F105" s="130"/>
      <c r="G105" s="126">
        <v>2</v>
      </c>
      <c r="H105" s="128">
        <v>2</v>
      </c>
      <c r="I105" s="128">
        <v>2</v>
      </c>
      <c r="J105" s="129">
        <v>2</v>
      </c>
    </row>
    <row r="106" spans="1:10" ht="31.5">
      <c r="A106" s="130">
        <v>100</v>
      </c>
      <c r="B106" s="130" t="s">
        <v>3494</v>
      </c>
      <c r="C106" s="130" t="s">
        <v>3556</v>
      </c>
      <c r="D106" s="127">
        <v>4</v>
      </c>
      <c r="E106" s="125" t="s">
        <v>286</v>
      </c>
      <c r="F106" s="130"/>
      <c r="G106" s="126">
        <v>1</v>
      </c>
      <c r="H106" s="128">
        <v>1</v>
      </c>
      <c r="I106" s="128">
        <v>1</v>
      </c>
      <c r="J106" s="129">
        <v>1</v>
      </c>
    </row>
    <row r="107" spans="1:10" ht="31.5">
      <c r="A107" s="130">
        <v>101</v>
      </c>
      <c r="B107" s="130" t="s">
        <v>3557</v>
      </c>
      <c r="C107" s="130" t="s">
        <v>3558</v>
      </c>
      <c r="D107" s="127">
        <v>4</v>
      </c>
      <c r="E107" s="125" t="s">
        <v>286</v>
      </c>
      <c r="F107" s="130"/>
      <c r="G107" s="126">
        <v>1</v>
      </c>
      <c r="H107" s="128">
        <v>1</v>
      </c>
      <c r="I107" s="128">
        <v>1</v>
      </c>
      <c r="J107" s="129">
        <v>1</v>
      </c>
    </row>
    <row r="108" spans="1:10" ht="31.5">
      <c r="A108" s="130">
        <v>102</v>
      </c>
      <c r="B108" s="130" t="s">
        <v>3559</v>
      </c>
      <c r="C108" s="130" t="s">
        <v>3560</v>
      </c>
      <c r="D108" s="127">
        <v>8</v>
      </c>
      <c r="E108" s="125" t="s">
        <v>286</v>
      </c>
      <c r="F108" s="130"/>
      <c r="G108" s="126">
        <v>2</v>
      </c>
      <c r="H108" s="128">
        <v>2</v>
      </c>
      <c r="I108" s="128">
        <v>2</v>
      </c>
      <c r="J108" s="129">
        <v>2</v>
      </c>
    </row>
    <row r="109" spans="1:10" ht="31.5">
      <c r="A109" s="130">
        <v>103</v>
      </c>
      <c r="B109" s="130" t="s">
        <v>3489</v>
      </c>
      <c r="C109" s="130" t="s">
        <v>3561</v>
      </c>
      <c r="D109" s="127">
        <v>8</v>
      </c>
      <c r="E109" s="125" t="s">
        <v>286</v>
      </c>
      <c r="F109" s="130"/>
      <c r="G109" s="126">
        <v>2</v>
      </c>
      <c r="H109" s="128">
        <v>2</v>
      </c>
      <c r="I109" s="128">
        <v>2</v>
      </c>
      <c r="J109" s="129">
        <v>2</v>
      </c>
    </row>
    <row r="110" spans="1:10" ht="31.5">
      <c r="A110" s="130">
        <v>104</v>
      </c>
      <c r="B110" s="130" t="s">
        <v>3562</v>
      </c>
      <c r="C110" s="130" t="s">
        <v>3563</v>
      </c>
      <c r="D110" s="127">
        <v>4</v>
      </c>
      <c r="E110" s="125" t="s">
        <v>286</v>
      </c>
      <c r="F110" s="130"/>
      <c r="G110" s="126">
        <v>1</v>
      </c>
      <c r="H110" s="128">
        <v>1</v>
      </c>
      <c r="I110" s="128">
        <v>1</v>
      </c>
      <c r="J110" s="129">
        <v>1</v>
      </c>
    </row>
    <row r="111" spans="1:10" ht="47.25">
      <c r="A111" s="130">
        <v>105</v>
      </c>
      <c r="B111" s="130" t="s">
        <v>3564</v>
      </c>
      <c r="C111" s="130" t="s">
        <v>3565</v>
      </c>
      <c r="D111" s="127">
        <v>7</v>
      </c>
      <c r="E111" s="125" t="s">
        <v>286</v>
      </c>
      <c r="F111" s="130"/>
      <c r="G111" s="126">
        <v>1</v>
      </c>
      <c r="H111" s="128">
        <v>2</v>
      </c>
      <c r="I111" s="128">
        <v>2</v>
      </c>
      <c r="J111" s="129">
        <v>2</v>
      </c>
    </row>
    <row r="112" spans="1:10" ht="31.5">
      <c r="A112" s="130">
        <v>106</v>
      </c>
      <c r="B112" s="130" t="s">
        <v>3566</v>
      </c>
      <c r="C112" s="130" t="s">
        <v>3567</v>
      </c>
      <c r="D112" s="127">
        <v>16</v>
      </c>
      <c r="E112" s="125" t="s">
        <v>286</v>
      </c>
      <c r="F112" s="130"/>
      <c r="G112" s="126">
        <v>4</v>
      </c>
      <c r="H112" s="128">
        <v>4</v>
      </c>
      <c r="I112" s="128">
        <v>4</v>
      </c>
      <c r="J112" s="129">
        <v>4</v>
      </c>
    </row>
    <row r="113" spans="1:10" ht="47.25">
      <c r="A113" s="130">
        <v>107</v>
      </c>
      <c r="B113" s="130" t="s">
        <v>3568</v>
      </c>
      <c r="C113" s="130" t="s">
        <v>3569</v>
      </c>
      <c r="D113" s="127">
        <v>12</v>
      </c>
      <c r="E113" s="125" t="s">
        <v>286</v>
      </c>
      <c r="F113" s="130"/>
      <c r="G113" s="126">
        <v>3</v>
      </c>
      <c r="H113" s="128">
        <v>3</v>
      </c>
      <c r="I113" s="128">
        <v>3</v>
      </c>
      <c r="J113" s="129">
        <v>3</v>
      </c>
    </row>
    <row r="114" spans="1:10" ht="47.25">
      <c r="A114" s="130">
        <v>108</v>
      </c>
      <c r="B114" s="130" t="s">
        <v>3570</v>
      </c>
      <c r="C114" s="130" t="s">
        <v>3571</v>
      </c>
      <c r="D114" s="127">
        <v>11</v>
      </c>
      <c r="E114" s="125" t="s">
        <v>286</v>
      </c>
      <c r="F114" s="130"/>
      <c r="G114" s="126">
        <v>2</v>
      </c>
      <c r="H114" s="128">
        <v>3</v>
      </c>
      <c r="I114" s="128">
        <v>3</v>
      </c>
      <c r="J114" s="129">
        <v>3</v>
      </c>
    </row>
    <row r="115" spans="1:10" ht="31.5">
      <c r="A115" s="130">
        <v>109</v>
      </c>
      <c r="B115" s="130">
        <v>81125030075</v>
      </c>
      <c r="C115" s="130" t="s">
        <v>3572</v>
      </c>
      <c r="D115" s="127">
        <v>6</v>
      </c>
      <c r="E115" s="125" t="s">
        <v>286</v>
      </c>
      <c r="F115" s="130"/>
      <c r="G115" s="126">
        <v>2</v>
      </c>
      <c r="H115" s="128">
        <v>2</v>
      </c>
      <c r="I115" s="128">
        <v>1</v>
      </c>
      <c r="J115" s="129">
        <v>1</v>
      </c>
    </row>
    <row r="116" spans="1:10" ht="47.25">
      <c r="A116" s="130">
        <v>110</v>
      </c>
      <c r="B116" s="130" t="s">
        <v>3573</v>
      </c>
      <c r="C116" s="130" t="s">
        <v>3574</v>
      </c>
      <c r="D116" s="127">
        <v>72</v>
      </c>
      <c r="E116" s="125" t="s">
        <v>286</v>
      </c>
      <c r="F116" s="130"/>
      <c r="G116" s="126">
        <v>18</v>
      </c>
      <c r="H116" s="128">
        <v>18</v>
      </c>
      <c r="I116" s="128">
        <v>18</v>
      </c>
      <c r="J116" s="129">
        <v>18</v>
      </c>
    </row>
    <row r="117" spans="1:10" ht="31.5">
      <c r="A117" s="130">
        <v>111</v>
      </c>
      <c r="B117" s="130" t="s">
        <v>3575</v>
      </c>
      <c r="C117" s="130" t="s">
        <v>3576</v>
      </c>
      <c r="D117" s="127">
        <v>4</v>
      </c>
      <c r="E117" s="125" t="s">
        <v>286</v>
      </c>
      <c r="F117" s="130"/>
      <c r="G117" s="126">
        <v>1</v>
      </c>
      <c r="H117" s="128">
        <v>1</v>
      </c>
      <c r="I117" s="128">
        <v>1</v>
      </c>
      <c r="J117" s="129">
        <v>1</v>
      </c>
    </row>
    <row r="118" spans="1:10" ht="31.5">
      <c r="A118" s="130">
        <v>112</v>
      </c>
      <c r="B118" s="130">
        <v>42609</v>
      </c>
      <c r="C118" s="130" t="s">
        <v>3577</v>
      </c>
      <c r="D118" s="127">
        <v>6</v>
      </c>
      <c r="E118" s="125" t="s">
        <v>286</v>
      </c>
      <c r="F118" s="130"/>
      <c r="G118" s="126">
        <v>2</v>
      </c>
      <c r="H118" s="128">
        <v>2</v>
      </c>
      <c r="I118" s="128">
        <v>1</v>
      </c>
      <c r="J118" s="129">
        <v>1</v>
      </c>
    </row>
    <row r="119" spans="1:10" ht="78.75">
      <c r="A119" s="130">
        <v>113</v>
      </c>
      <c r="B119" s="131" t="s">
        <v>3578</v>
      </c>
      <c r="C119" s="130" t="s">
        <v>3579</v>
      </c>
      <c r="D119" s="127">
        <v>64</v>
      </c>
      <c r="E119" s="125" t="s">
        <v>286</v>
      </c>
      <c r="F119" s="130"/>
      <c r="G119" s="126">
        <v>16</v>
      </c>
      <c r="H119" s="128">
        <v>16</v>
      </c>
      <c r="I119" s="128">
        <v>16</v>
      </c>
      <c r="J119" s="129">
        <v>16</v>
      </c>
    </row>
    <row r="120" spans="1:10" ht="47.25">
      <c r="A120" s="130">
        <v>114</v>
      </c>
      <c r="B120" s="130" t="s">
        <v>3580</v>
      </c>
      <c r="C120" s="130" t="s">
        <v>3581</v>
      </c>
      <c r="D120" s="127">
        <v>20</v>
      </c>
      <c r="E120" s="125" t="s">
        <v>286</v>
      </c>
      <c r="F120" s="130"/>
      <c r="G120" s="126">
        <v>5</v>
      </c>
      <c r="H120" s="128">
        <v>5</v>
      </c>
      <c r="I120" s="128">
        <v>5</v>
      </c>
      <c r="J120" s="129">
        <v>5</v>
      </c>
    </row>
    <row r="121" spans="1:10" ht="47.25">
      <c r="A121" s="130">
        <v>115</v>
      </c>
      <c r="B121" s="130" t="s">
        <v>3582</v>
      </c>
      <c r="C121" s="130" t="s">
        <v>3581</v>
      </c>
      <c r="D121" s="127">
        <v>16</v>
      </c>
      <c r="E121" s="125" t="s">
        <v>286</v>
      </c>
      <c r="F121" s="130"/>
      <c r="G121" s="126">
        <v>4</v>
      </c>
      <c r="H121" s="128">
        <v>4</v>
      </c>
      <c r="I121" s="128">
        <v>4</v>
      </c>
      <c r="J121" s="129">
        <v>4</v>
      </c>
    </row>
    <row r="122" spans="1:10" ht="47.25">
      <c r="A122" s="130">
        <v>116</v>
      </c>
      <c r="B122" s="130" t="s">
        <v>3566</v>
      </c>
      <c r="C122" s="130" t="s">
        <v>3581</v>
      </c>
      <c r="D122" s="127">
        <v>92</v>
      </c>
      <c r="E122" s="125" t="s">
        <v>286</v>
      </c>
      <c r="F122" s="130"/>
      <c r="G122" s="126">
        <v>23</v>
      </c>
      <c r="H122" s="128">
        <v>23</v>
      </c>
      <c r="I122" s="128">
        <v>23</v>
      </c>
      <c r="J122" s="129">
        <v>23</v>
      </c>
    </row>
    <row r="123" spans="1:10" ht="31.5">
      <c r="A123" s="130">
        <v>117</v>
      </c>
      <c r="B123" s="130">
        <v>986452003</v>
      </c>
      <c r="C123" s="130" t="s">
        <v>3583</v>
      </c>
      <c r="D123" s="127">
        <v>8</v>
      </c>
      <c r="E123" s="125" t="s">
        <v>286</v>
      </c>
      <c r="F123" s="130"/>
      <c r="G123" s="126">
        <v>2</v>
      </c>
      <c r="H123" s="128">
        <v>2</v>
      </c>
      <c r="I123" s="128">
        <v>2</v>
      </c>
      <c r="J123" s="129">
        <v>2</v>
      </c>
    </row>
    <row r="124" spans="1:10" ht="47.25">
      <c r="A124" s="130">
        <v>118</v>
      </c>
      <c r="B124" s="130" t="s">
        <v>3584</v>
      </c>
      <c r="C124" s="130" t="s">
        <v>3585</v>
      </c>
      <c r="D124" s="127">
        <v>40</v>
      </c>
      <c r="E124" s="125" t="s">
        <v>286</v>
      </c>
      <c r="F124" s="130"/>
      <c r="G124" s="126">
        <v>10</v>
      </c>
      <c r="H124" s="128">
        <v>10</v>
      </c>
      <c r="I124" s="128">
        <v>10</v>
      </c>
      <c r="J124" s="129">
        <v>10</v>
      </c>
    </row>
    <row r="125" spans="1:10" ht="47.25">
      <c r="A125" s="130">
        <v>119</v>
      </c>
      <c r="B125" s="130" t="s">
        <v>3586</v>
      </c>
      <c r="C125" s="130" t="s">
        <v>3587</v>
      </c>
      <c r="D125" s="127">
        <v>32</v>
      </c>
      <c r="E125" s="125" t="s">
        <v>286</v>
      </c>
      <c r="F125" s="130"/>
      <c r="G125" s="126">
        <v>8</v>
      </c>
      <c r="H125" s="128">
        <v>8</v>
      </c>
      <c r="I125" s="128">
        <v>8</v>
      </c>
      <c r="J125" s="129">
        <v>8</v>
      </c>
    </row>
    <row r="126" spans="1:10" ht="47.25">
      <c r="A126" s="130">
        <v>120</v>
      </c>
      <c r="B126" s="130" t="s">
        <v>3588</v>
      </c>
      <c r="C126" s="130" t="s">
        <v>3587</v>
      </c>
      <c r="D126" s="127">
        <v>16</v>
      </c>
      <c r="E126" s="125" t="s">
        <v>286</v>
      </c>
      <c r="F126" s="130"/>
      <c r="G126" s="126">
        <v>4</v>
      </c>
      <c r="H126" s="128">
        <v>4</v>
      </c>
      <c r="I126" s="128">
        <v>4</v>
      </c>
      <c r="J126" s="129">
        <v>4</v>
      </c>
    </row>
    <row r="127" spans="1:10" ht="47.25">
      <c r="A127" s="130">
        <v>121</v>
      </c>
      <c r="B127" s="130" t="s">
        <v>3589</v>
      </c>
      <c r="C127" s="130" t="s">
        <v>3587</v>
      </c>
      <c r="D127" s="127">
        <v>184</v>
      </c>
      <c r="E127" s="125" t="s">
        <v>286</v>
      </c>
      <c r="F127" s="130"/>
      <c r="G127" s="126">
        <v>46</v>
      </c>
      <c r="H127" s="128">
        <v>46</v>
      </c>
      <c r="I127" s="128">
        <v>46</v>
      </c>
      <c r="J127" s="129">
        <v>46</v>
      </c>
    </row>
    <row r="128" spans="1:10" ht="31.5">
      <c r="A128" s="130">
        <v>122</v>
      </c>
      <c r="B128" s="130" t="s">
        <v>3590</v>
      </c>
      <c r="C128" s="130" t="s">
        <v>3591</v>
      </c>
      <c r="D128" s="127">
        <v>16</v>
      </c>
      <c r="E128" s="125" t="s">
        <v>286</v>
      </c>
      <c r="F128" s="130"/>
      <c r="G128" s="126">
        <v>4</v>
      </c>
      <c r="H128" s="128">
        <v>4</v>
      </c>
      <c r="I128" s="128">
        <v>4</v>
      </c>
      <c r="J128" s="129">
        <v>4</v>
      </c>
    </row>
    <row r="129" spans="1:10" ht="47.25">
      <c r="A129" s="130">
        <v>123</v>
      </c>
      <c r="B129" s="130" t="s">
        <v>3592</v>
      </c>
      <c r="C129" s="130" t="s">
        <v>3593</v>
      </c>
      <c r="D129" s="127">
        <v>44</v>
      </c>
      <c r="E129" s="125" t="s">
        <v>286</v>
      </c>
      <c r="F129" s="130"/>
      <c r="G129" s="126">
        <v>10</v>
      </c>
      <c r="H129" s="128">
        <v>12</v>
      </c>
      <c r="I129" s="128">
        <v>12</v>
      </c>
      <c r="J129" s="129">
        <v>10</v>
      </c>
    </row>
    <row r="130" spans="1:10" ht="47.25">
      <c r="A130" s="130">
        <v>124</v>
      </c>
      <c r="B130" s="130" t="s">
        <v>3594</v>
      </c>
      <c r="C130" s="130" t="s">
        <v>3595</v>
      </c>
      <c r="D130" s="127">
        <v>24</v>
      </c>
      <c r="E130" s="125" t="s">
        <v>286</v>
      </c>
      <c r="F130" s="130"/>
      <c r="G130" s="126">
        <v>6</v>
      </c>
      <c r="H130" s="128">
        <v>6</v>
      </c>
      <c r="I130" s="128">
        <v>6</v>
      </c>
      <c r="J130" s="129">
        <v>6</v>
      </c>
    </row>
    <row r="131" spans="1:10" ht="31.5">
      <c r="A131" s="130">
        <v>125</v>
      </c>
      <c r="B131" s="130" t="s">
        <v>3575</v>
      </c>
      <c r="C131" s="130" t="s">
        <v>3596</v>
      </c>
      <c r="D131" s="127">
        <v>2</v>
      </c>
      <c r="E131" s="125" t="s">
        <v>286</v>
      </c>
      <c r="F131" s="130"/>
      <c r="G131" s="126"/>
      <c r="H131" s="128">
        <v>1</v>
      </c>
      <c r="I131" s="128"/>
      <c r="J131" s="129">
        <v>1</v>
      </c>
    </row>
    <row r="132" spans="1:10" ht="31.5">
      <c r="A132" s="130">
        <v>126</v>
      </c>
      <c r="B132" s="130" t="s">
        <v>3597</v>
      </c>
      <c r="C132" s="130" t="s">
        <v>3596</v>
      </c>
      <c r="D132" s="127">
        <v>4</v>
      </c>
      <c r="E132" s="125" t="s">
        <v>286</v>
      </c>
      <c r="F132" s="130"/>
      <c r="G132" s="126">
        <v>1</v>
      </c>
      <c r="H132" s="128">
        <v>1</v>
      </c>
      <c r="I132" s="128">
        <v>1</v>
      </c>
      <c r="J132" s="129">
        <v>1</v>
      </c>
    </row>
    <row r="133" spans="1:10" ht="47.25">
      <c r="A133" s="130">
        <v>127</v>
      </c>
      <c r="B133" s="130">
        <v>81084006012</v>
      </c>
      <c r="C133" s="130" t="s">
        <v>3598</v>
      </c>
      <c r="D133" s="127">
        <v>18</v>
      </c>
      <c r="E133" s="125" t="s">
        <v>286</v>
      </c>
      <c r="F133" s="130"/>
      <c r="G133" s="126">
        <v>4</v>
      </c>
      <c r="H133" s="128">
        <v>5</v>
      </c>
      <c r="I133" s="128">
        <v>5</v>
      </c>
      <c r="J133" s="129">
        <v>4</v>
      </c>
    </row>
    <row r="134" spans="1:10" ht="31.5">
      <c r="A134" s="130">
        <v>128</v>
      </c>
      <c r="B134" s="130" t="s">
        <v>3599</v>
      </c>
      <c r="C134" s="130" t="s">
        <v>3600</v>
      </c>
      <c r="D134" s="127">
        <v>8</v>
      </c>
      <c r="E134" s="125" t="s">
        <v>286</v>
      </c>
      <c r="F134" s="130"/>
      <c r="G134" s="126">
        <v>2</v>
      </c>
      <c r="H134" s="128">
        <v>2</v>
      </c>
      <c r="I134" s="128">
        <v>2</v>
      </c>
      <c r="J134" s="129">
        <v>2</v>
      </c>
    </row>
    <row r="135" spans="1:10" ht="31.5">
      <c r="A135" s="130">
        <v>129</v>
      </c>
      <c r="B135" s="130" t="s">
        <v>3566</v>
      </c>
      <c r="C135" s="130" t="s">
        <v>3601</v>
      </c>
      <c r="D135" s="127">
        <v>16</v>
      </c>
      <c r="E135" s="125" t="s">
        <v>286</v>
      </c>
      <c r="F135" s="130"/>
      <c r="G135" s="126">
        <v>4</v>
      </c>
      <c r="H135" s="128">
        <v>4</v>
      </c>
      <c r="I135" s="128">
        <v>4</v>
      </c>
      <c r="J135" s="129">
        <v>4</v>
      </c>
    </row>
    <row r="136" spans="1:10" ht="31.5">
      <c r="A136" s="130">
        <v>130</v>
      </c>
      <c r="B136" s="130" t="s">
        <v>3602</v>
      </c>
      <c r="C136" s="130" t="s">
        <v>3600</v>
      </c>
      <c r="D136" s="127">
        <v>4</v>
      </c>
      <c r="E136" s="125" t="s">
        <v>286</v>
      </c>
      <c r="F136" s="130"/>
      <c r="G136" s="126">
        <v>1</v>
      </c>
      <c r="H136" s="128">
        <v>1</v>
      </c>
      <c r="I136" s="128">
        <v>1</v>
      </c>
      <c r="J136" s="129">
        <v>1</v>
      </c>
    </row>
    <row r="137" spans="1:10" ht="31.5">
      <c r="A137" s="130">
        <v>131</v>
      </c>
      <c r="B137" s="130" t="s">
        <v>3603</v>
      </c>
      <c r="C137" s="130" t="s">
        <v>3604</v>
      </c>
      <c r="D137" s="127">
        <v>16</v>
      </c>
      <c r="E137" s="125" t="s">
        <v>286</v>
      </c>
      <c r="F137" s="130"/>
      <c r="G137" s="126">
        <v>4</v>
      </c>
      <c r="H137" s="128">
        <v>4</v>
      </c>
      <c r="I137" s="128">
        <v>4</v>
      </c>
      <c r="J137" s="129">
        <v>4</v>
      </c>
    </row>
    <row r="138" spans="1:10" ht="31.5">
      <c r="A138" s="130">
        <v>132</v>
      </c>
      <c r="B138" s="130" t="s">
        <v>3605</v>
      </c>
      <c r="C138" s="130" t="s">
        <v>3606</v>
      </c>
      <c r="D138" s="127">
        <v>8</v>
      </c>
      <c r="E138" s="125" t="s">
        <v>286</v>
      </c>
      <c r="F138" s="130"/>
      <c r="G138" s="126">
        <v>2</v>
      </c>
      <c r="H138" s="128">
        <v>2</v>
      </c>
      <c r="I138" s="128">
        <v>2</v>
      </c>
      <c r="J138" s="129">
        <v>2</v>
      </c>
    </row>
    <row r="139" spans="1:10" ht="31.5">
      <c r="A139" s="130">
        <v>133</v>
      </c>
      <c r="B139" s="130">
        <v>81084050017</v>
      </c>
      <c r="C139" s="130" t="s">
        <v>3607</v>
      </c>
      <c r="D139" s="127">
        <v>10</v>
      </c>
      <c r="E139" s="125" t="s">
        <v>286</v>
      </c>
      <c r="F139" s="130"/>
      <c r="G139" s="126">
        <v>3</v>
      </c>
      <c r="H139" s="128">
        <v>2</v>
      </c>
      <c r="I139" s="128">
        <v>3</v>
      </c>
      <c r="J139" s="129">
        <v>2</v>
      </c>
    </row>
    <row r="140" spans="1:10" ht="31.5">
      <c r="A140" s="130">
        <v>134</v>
      </c>
      <c r="B140" s="130">
        <v>84559022</v>
      </c>
      <c r="C140" s="130" t="s">
        <v>3608</v>
      </c>
      <c r="D140" s="127">
        <v>16</v>
      </c>
      <c r="E140" s="125" t="s">
        <v>286</v>
      </c>
      <c r="F140" s="130"/>
      <c r="G140" s="126">
        <v>4</v>
      </c>
      <c r="H140" s="128">
        <v>4</v>
      </c>
      <c r="I140" s="128">
        <v>4</v>
      </c>
      <c r="J140" s="129">
        <v>4</v>
      </c>
    </row>
    <row r="141" spans="1:10" ht="31.5">
      <c r="A141" s="130">
        <v>135</v>
      </c>
      <c r="B141" s="130" t="s">
        <v>3609</v>
      </c>
      <c r="C141" s="130" t="s">
        <v>3610</v>
      </c>
      <c r="D141" s="127">
        <v>4</v>
      </c>
      <c r="E141" s="125" t="s">
        <v>286</v>
      </c>
      <c r="F141" s="130"/>
      <c r="G141" s="126">
        <v>1</v>
      </c>
      <c r="H141" s="128">
        <v>1</v>
      </c>
      <c r="I141" s="128">
        <v>1</v>
      </c>
      <c r="J141" s="129">
        <v>1</v>
      </c>
    </row>
    <row r="142" spans="1:10">
      <c r="A142" s="130">
        <v>136</v>
      </c>
      <c r="B142" s="130">
        <v>19256042</v>
      </c>
      <c r="C142" s="130" t="s">
        <v>3611</v>
      </c>
      <c r="D142" s="127">
        <v>24</v>
      </c>
      <c r="E142" s="125" t="s">
        <v>286</v>
      </c>
      <c r="F142" s="130"/>
      <c r="G142" s="126">
        <v>6</v>
      </c>
      <c r="H142" s="128">
        <v>6</v>
      </c>
      <c r="I142" s="128">
        <v>6</v>
      </c>
      <c r="J142" s="129">
        <v>6</v>
      </c>
    </row>
    <row r="143" spans="1:10">
      <c r="A143" s="130">
        <v>137</v>
      </c>
      <c r="B143" s="130" t="s">
        <v>3612</v>
      </c>
      <c r="C143" s="130" t="s">
        <v>3613</v>
      </c>
      <c r="D143" s="127">
        <v>20</v>
      </c>
      <c r="E143" s="125" t="s">
        <v>286</v>
      </c>
      <c r="F143" s="130"/>
      <c r="G143" s="126">
        <v>5</v>
      </c>
      <c r="H143" s="128">
        <v>5</v>
      </c>
      <c r="I143" s="128">
        <v>5</v>
      </c>
      <c r="J143" s="129">
        <v>5</v>
      </c>
    </row>
    <row r="144" spans="1:10">
      <c r="A144" s="130">
        <v>138</v>
      </c>
      <c r="B144" s="130">
        <v>1457433003</v>
      </c>
      <c r="C144" s="130" t="s">
        <v>3614</v>
      </c>
      <c r="D144" s="127">
        <v>20</v>
      </c>
      <c r="E144" s="125" t="s">
        <v>286</v>
      </c>
      <c r="F144" s="130"/>
      <c r="G144" s="126">
        <v>5</v>
      </c>
      <c r="H144" s="128">
        <v>5</v>
      </c>
      <c r="I144" s="128">
        <v>5</v>
      </c>
      <c r="J144" s="129">
        <v>5</v>
      </c>
    </row>
    <row r="145" spans="1:10" ht="31.5">
      <c r="A145" s="130">
        <v>139</v>
      </c>
      <c r="B145" s="130" t="s">
        <v>3615</v>
      </c>
      <c r="C145" s="130" t="s">
        <v>3616</v>
      </c>
      <c r="D145" s="127">
        <v>16</v>
      </c>
      <c r="E145" s="125" t="s">
        <v>286</v>
      </c>
      <c r="F145" s="130"/>
      <c r="G145" s="126">
        <v>4</v>
      </c>
      <c r="H145" s="128">
        <v>4</v>
      </c>
      <c r="I145" s="128">
        <v>4</v>
      </c>
      <c r="J145" s="129">
        <v>4</v>
      </c>
    </row>
    <row r="146" spans="1:10" ht="31.5">
      <c r="A146" s="130">
        <v>140</v>
      </c>
      <c r="B146" s="130">
        <v>96130396</v>
      </c>
      <c r="C146" s="130" t="s">
        <v>3617</v>
      </c>
      <c r="D146" s="127">
        <v>16</v>
      </c>
      <c r="E146" s="125" t="s">
        <v>286</v>
      </c>
      <c r="F146" s="130"/>
      <c r="G146" s="126">
        <v>4</v>
      </c>
      <c r="H146" s="128">
        <v>4</v>
      </c>
      <c r="I146" s="128">
        <v>4</v>
      </c>
      <c r="J146" s="129">
        <v>4</v>
      </c>
    </row>
    <row r="147" spans="1:10" ht="31.5">
      <c r="A147" s="130">
        <v>141</v>
      </c>
      <c r="B147" s="130">
        <v>92060868</v>
      </c>
      <c r="C147" s="130" t="s">
        <v>3618</v>
      </c>
      <c r="D147" s="127">
        <v>12</v>
      </c>
      <c r="E147" s="125" t="s">
        <v>286</v>
      </c>
      <c r="F147" s="130"/>
      <c r="G147" s="126">
        <v>2</v>
      </c>
      <c r="H147" s="128">
        <v>4</v>
      </c>
      <c r="I147" s="128">
        <v>4</v>
      </c>
      <c r="J147" s="129">
        <v>2</v>
      </c>
    </row>
    <row r="148" spans="1:10" ht="31.5">
      <c r="A148" s="130">
        <v>142</v>
      </c>
      <c r="B148" s="130" t="s">
        <v>3619</v>
      </c>
      <c r="C148" s="130" t="s">
        <v>3620</v>
      </c>
      <c r="D148" s="127">
        <v>12</v>
      </c>
      <c r="E148" s="125" t="s">
        <v>286</v>
      </c>
      <c r="F148" s="130"/>
      <c r="G148" s="126">
        <v>3</v>
      </c>
      <c r="H148" s="128">
        <v>3</v>
      </c>
      <c r="I148" s="128">
        <v>3</v>
      </c>
      <c r="J148" s="129">
        <v>3</v>
      </c>
    </row>
    <row r="149" spans="1:10" ht="31.5">
      <c r="A149" s="130">
        <v>143</v>
      </c>
      <c r="B149" s="130">
        <v>96335719</v>
      </c>
      <c r="C149" s="130" t="s">
        <v>3621</v>
      </c>
      <c r="D149" s="127">
        <v>12</v>
      </c>
      <c r="E149" s="125" t="s">
        <v>286</v>
      </c>
      <c r="F149" s="130"/>
      <c r="G149" s="126">
        <v>3</v>
      </c>
      <c r="H149" s="128">
        <v>3</v>
      </c>
      <c r="I149" s="128">
        <v>3</v>
      </c>
      <c r="J149" s="129">
        <v>3</v>
      </c>
    </row>
    <row r="150" spans="1:10" ht="31.5">
      <c r="A150" s="130">
        <v>144</v>
      </c>
      <c r="B150" s="130" t="s">
        <v>3622</v>
      </c>
      <c r="C150" s="130" t="s">
        <v>3623</v>
      </c>
      <c r="D150" s="127">
        <v>8</v>
      </c>
      <c r="E150" s="125" t="s">
        <v>286</v>
      </c>
      <c r="F150" s="130"/>
      <c r="G150" s="126">
        <v>2</v>
      </c>
      <c r="H150" s="128">
        <v>2</v>
      </c>
      <c r="I150" s="128">
        <v>2</v>
      </c>
      <c r="J150" s="129">
        <v>2</v>
      </c>
    </row>
    <row r="151" spans="1:10" ht="47.25">
      <c r="A151" s="130">
        <v>145</v>
      </c>
      <c r="B151" s="130" t="s">
        <v>3624</v>
      </c>
      <c r="C151" s="130" t="s">
        <v>3625</v>
      </c>
      <c r="D151" s="127">
        <v>16</v>
      </c>
      <c r="E151" s="125" t="s">
        <v>286</v>
      </c>
      <c r="F151" s="130"/>
      <c r="G151" s="126">
        <v>4</v>
      </c>
      <c r="H151" s="128">
        <v>4</v>
      </c>
      <c r="I151" s="128">
        <v>4</v>
      </c>
      <c r="J151" s="129">
        <v>4</v>
      </c>
    </row>
    <row r="152" spans="1:10" ht="47.25">
      <c r="A152" s="130">
        <v>146</v>
      </c>
      <c r="B152" s="130" t="s">
        <v>3626</v>
      </c>
      <c r="C152" s="130" t="s">
        <v>3627</v>
      </c>
      <c r="D152" s="127">
        <v>32</v>
      </c>
      <c r="E152" s="125" t="s">
        <v>286</v>
      </c>
      <c r="F152" s="130"/>
      <c r="G152" s="126">
        <v>8</v>
      </c>
      <c r="H152" s="128">
        <v>8</v>
      </c>
      <c r="I152" s="128">
        <v>8</v>
      </c>
      <c r="J152" s="129">
        <v>8</v>
      </c>
    </row>
    <row r="153" spans="1:10" ht="47.25">
      <c r="A153" s="130">
        <v>147</v>
      </c>
      <c r="B153" s="130" t="s">
        <v>3628</v>
      </c>
      <c r="C153" s="130" t="s">
        <v>3629</v>
      </c>
      <c r="D153" s="127">
        <v>8</v>
      </c>
      <c r="E153" s="125" t="s">
        <v>286</v>
      </c>
      <c r="F153" s="130"/>
      <c r="G153" s="126">
        <v>2</v>
      </c>
      <c r="H153" s="128">
        <v>2</v>
      </c>
      <c r="I153" s="128">
        <v>2</v>
      </c>
      <c r="J153" s="129">
        <v>2</v>
      </c>
    </row>
    <row r="154" spans="1:10" ht="31.5">
      <c r="A154" s="130">
        <v>148</v>
      </c>
      <c r="B154" s="130" t="s">
        <v>3630</v>
      </c>
      <c r="C154" s="130" t="s">
        <v>3631</v>
      </c>
      <c r="D154" s="127">
        <v>154</v>
      </c>
      <c r="E154" s="125" t="s">
        <v>286</v>
      </c>
      <c r="F154" s="130"/>
      <c r="G154" s="126">
        <v>38</v>
      </c>
      <c r="H154" s="128">
        <v>39</v>
      </c>
      <c r="I154" s="128">
        <v>39</v>
      </c>
      <c r="J154" s="129">
        <v>38</v>
      </c>
    </row>
    <row r="155" spans="1:10" ht="31.5">
      <c r="A155" s="130">
        <v>149</v>
      </c>
      <c r="B155" s="130" t="s">
        <v>3632</v>
      </c>
      <c r="C155" s="130" t="s">
        <v>3633</v>
      </c>
      <c r="D155" s="127">
        <v>256</v>
      </c>
      <c r="E155" s="125" t="s">
        <v>286</v>
      </c>
      <c r="F155" s="130"/>
      <c r="G155" s="126">
        <v>64</v>
      </c>
      <c r="H155" s="128">
        <v>64</v>
      </c>
      <c r="I155" s="128">
        <v>64</v>
      </c>
      <c r="J155" s="129">
        <v>64</v>
      </c>
    </row>
    <row r="156" spans="1:10" ht="31.5">
      <c r="A156" s="130">
        <v>150</v>
      </c>
      <c r="B156" s="130" t="s">
        <v>3550</v>
      </c>
      <c r="C156" s="130" t="s">
        <v>3634</v>
      </c>
      <c r="D156" s="127">
        <v>80</v>
      </c>
      <c r="E156" s="125" t="s">
        <v>286</v>
      </c>
      <c r="F156" s="130"/>
      <c r="G156" s="126">
        <v>21</v>
      </c>
      <c r="H156" s="128">
        <v>21</v>
      </c>
      <c r="I156" s="128">
        <v>19</v>
      </c>
      <c r="J156" s="129">
        <v>19</v>
      </c>
    </row>
    <row r="157" spans="1:10" ht="31.5">
      <c r="A157" s="130">
        <v>151</v>
      </c>
      <c r="B157" s="130" t="s">
        <v>3635</v>
      </c>
      <c r="C157" s="130" t="s">
        <v>3636</v>
      </c>
      <c r="D157" s="127">
        <v>42</v>
      </c>
      <c r="E157" s="125" t="s">
        <v>286</v>
      </c>
      <c r="F157" s="130"/>
      <c r="G157" s="126">
        <v>11</v>
      </c>
      <c r="H157" s="128">
        <v>10</v>
      </c>
      <c r="I157" s="128">
        <v>11</v>
      </c>
      <c r="J157" s="129">
        <v>10</v>
      </c>
    </row>
    <row r="158" spans="1:10" ht="47.25">
      <c r="A158" s="130">
        <v>152</v>
      </c>
      <c r="B158" s="130" t="s">
        <v>3637</v>
      </c>
      <c r="C158" s="130" t="s">
        <v>3638</v>
      </c>
      <c r="D158" s="127">
        <v>124</v>
      </c>
      <c r="E158" s="125" t="s">
        <v>286</v>
      </c>
      <c r="F158" s="130"/>
      <c r="G158" s="126">
        <v>32</v>
      </c>
      <c r="H158" s="128">
        <v>30</v>
      </c>
      <c r="I158" s="128">
        <v>32</v>
      </c>
      <c r="J158" s="129">
        <v>30</v>
      </c>
    </row>
    <row r="159" spans="1:10" ht="31.5">
      <c r="A159" s="130">
        <v>153</v>
      </c>
      <c r="B159" s="130" t="s">
        <v>3639</v>
      </c>
      <c r="C159" s="130" t="s">
        <v>3640</v>
      </c>
      <c r="D159" s="127">
        <v>40</v>
      </c>
      <c r="E159" s="125" t="s">
        <v>286</v>
      </c>
      <c r="F159" s="130"/>
      <c r="G159" s="126">
        <v>10</v>
      </c>
      <c r="H159" s="128">
        <v>10</v>
      </c>
      <c r="I159" s="128">
        <v>10</v>
      </c>
      <c r="J159" s="129">
        <v>10</v>
      </c>
    </row>
    <row r="160" spans="1:10" ht="31.5">
      <c r="A160" s="130">
        <v>154</v>
      </c>
      <c r="B160" s="130" t="s">
        <v>3641</v>
      </c>
      <c r="C160" s="130" t="s">
        <v>3642</v>
      </c>
      <c r="D160" s="127">
        <v>32</v>
      </c>
      <c r="E160" s="125" t="s">
        <v>286</v>
      </c>
      <c r="F160" s="130"/>
      <c r="G160" s="126">
        <v>8</v>
      </c>
      <c r="H160" s="128">
        <v>8</v>
      </c>
      <c r="I160" s="128">
        <v>8</v>
      </c>
      <c r="J160" s="129">
        <v>8</v>
      </c>
    </row>
    <row r="161" spans="1:10" ht="31.5">
      <c r="A161" s="130">
        <v>155</v>
      </c>
      <c r="B161" s="130" t="s">
        <v>3643</v>
      </c>
      <c r="C161" s="130" t="s">
        <v>3644</v>
      </c>
      <c r="D161" s="127">
        <v>16</v>
      </c>
      <c r="E161" s="125" t="s">
        <v>286</v>
      </c>
      <c r="F161" s="130"/>
      <c r="G161" s="126">
        <v>4</v>
      </c>
      <c r="H161" s="128">
        <v>4</v>
      </c>
      <c r="I161" s="128">
        <v>4</v>
      </c>
      <c r="J161" s="129">
        <v>4</v>
      </c>
    </row>
    <row r="162" spans="1:10" ht="31.5">
      <c r="A162" s="130">
        <v>156</v>
      </c>
      <c r="B162" s="130" t="s">
        <v>3645</v>
      </c>
      <c r="C162" s="130" t="s">
        <v>3646</v>
      </c>
      <c r="D162" s="127">
        <v>8</v>
      </c>
      <c r="E162" s="125" t="s">
        <v>286</v>
      </c>
      <c r="F162" s="130"/>
      <c r="G162" s="126">
        <v>2</v>
      </c>
      <c r="H162" s="128">
        <v>2</v>
      </c>
      <c r="I162" s="128">
        <v>2</v>
      </c>
      <c r="J162" s="129">
        <v>2</v>
      </c>
    </row>
    <row r="163" spans="1:10" ht="31.5">
      <c r="A163" s="130">
        <v>157</v>
      </c>
      <c r="B163" s="130" t="s">
        <v>3647</v>
      </c>
      <c r="C163" s="130" t="s">
        <v>3648</v>
      </c>
      <c r="D163" s="127">
        <v>16</v>
      </c>
      <c r="E163" s="125" t="s">
        <v>286</v>
      </c>
      <c r="F163" s="130"/>
      <c r="G163" s="126">
        <v>4</v>
      </c>
      <c r="H163" s="128">
        <v>4</v>
      </c>
      <c r="I163" s="128">
        <v>4</v>
      </c>
      <c r="J163" s="129">
        <v>4</v>
      </c>
    </row>
    <row r="164" spans="1:10" ht="31.5">
      <c r="A164" s="130">
        <v>158</v>
      </c>
      <c r="B164" s="130" t="s">
        <v>3649</v>
      </c>
      <c r="C164" s="130" t="s">
        <v>3650</v>
      </c>
      <c r="D164" s="127">
        <v>8</v>
      </c>
      <c r="E164" s="125" t="s">
        <v>286</v>
      </c>
      <c r="F164" s="130"/>
      <c r="G164" s="126">
        <v>2</v>
      </c>
      <c r="H164" s="128">
        <v>2</v>
      </c>
      <c r="I164" s="128">
        <v>2</v>
      </c>
      <c r="J164" s="129">
        <v>2</v>
      </c>
    </row>
    <row r="165" spans="1:10" ht="31.5">
      <c r="A165" s="130">
        <v>159</v>
      </c>
      <c r="B165" s="130" t="s">
        <v>3651</v>
      </c>
      <c r="C165" s="130" t="s">
        <v>3652</v>
      </c>
      <c r="D165" s="127">
        <v>50</v>
      </c>
      <c r="E165" s="125" t="s">
        <v>286</v>
      </c>
      <c r="F165" s="130"/>
      <c r="G165" s="126">
        <v>12</v>
      </c>
      <c r="H165" s="128">
        <v>13</v>
      </c>
      <c r="I165" s="128">
        <v>13</v>
      </c>
      <c r="J165" s="129">
        <v>12</v>
      </c>
    </row>
    <row r="166" spans="1:10" ht="31.5">
      <c r="A166" s="130">
        <v>160</v>
      </c>
      <c r="B166" s="130" t="s">
        <v>3653</v>
      </c>
      <c r="C166" s="130" t="s">
        <v>3654</v>
      </c>
      <c r="D166" s="127">
        <v>112</v>
      </c>
      <c r="E166" s="125" t="s">
        <v>286</v>
      </c>
      <c r="F166" s="130"/>
      <c r="G166" s="126">
        <v>28</v>
      </c>
      <c r="H166" s="128">
        <v>28</v>
      </c>
      <c r="I166" s="128">
        <v>28</v>
      </c>
      <c r="J166" s="129">
        <v>28</v>
      </c>
    </row>
    <row r="167" spans="1:10" ht="31.5">
      <c r="A167" s="130">
        <v>161</v>
      </c>
      <c r="B167" s="130" t="s">
        <v>3655</v>
      </c>
      <c r="C167" s="130" t="s">
        <v>3656</v>
      </c>
      <c r="D167" s="127">
        <v>44</v>
      </c>
      <c r="E167" s="125" t="s">
        <v>286</v>
      </c>
      <c r="F167" s="130"/>
      <c r="G167" s="126">
        <v>11</v>
      </c>
      <c r="H167" s="128">
        <v>11</v>
      </c>
      <c r="I167" s="128">
        <v>11</v>
      </c>
      <c r="J167" s="129">
        <v>11</v>
      </c>
    </row>
    <row r="168" spans="1:10" ht="31.5">
      <c r="A168" s="130">
        <v>162</v>
      </c>
      <c r="B168" s="130" t="s">
        <v>3657</v>
      </c>
      <c r="C168" s="130" t="s">
        <v>3658</v>
      </c>
      <c r="D168" s="127">
        <v>18</v>
      </c>
      <c r="E168" s="125" t="s">
        <v>286</v>
      </c>
      <c r="F168" s="130"/>
      <c r="G168" s="126">
        <v>4</v>
      </c>
      <c r="H168" s="128">
        <v>5</v>
      </c>
      <c r="I168" s="128">
        <v>5</v>
      </c>
      <c r="J168" s="129">
        <v>4</v>
      </c>
    </row>
    <row r="169" spans="1:10" ht="31.5">
      <c r="A169" s="130">
        <v>163</v>
      </c>
      <c r="B169" s="130" t="s">
        <v>3659</v>
      </c>
      <c r="C169" s="130" t="s">
        <v>3660</v>
      </c>
      <c r="D169" s="127">
        <v>28</v>
      </c>
      <c r="E169" s="125" t="s">
        <v>286</v>
      </c>
      <c r="F169" s="130"/>
      <c r="G169" s="126">
        <v>7</v>
      </c>
      <c r="H169" s="128">
        <v>7</v>
      </c>
      <c r="I169" s="128">
        <v>7</v>
      </c>
      <c r="J169" s="129">
        <v>7</v>
      </c>
    </row>
    <row r="170" spans="1:10" ht="31.5">
      <c r="A170" s="130">
        <v>164</v>
      </c>
      <c r="B170" s="130" t="s">
        <v>3661</v>
      </c>
      <c r="C170" s="130" t="s">
        <v>3662</v>
      </c>
      <c r="D170" s="127">
        <v>16</v>
      </c>
      <c r="E170" s="125" t="s">
        <v>286</v>
      </c>
      <c r="F170" s="130"/>
      <c r="G170" s="126">
        <v>4</v>
      </c>
      <c r="H170" s="128">
        <v>4</v>
      </c>
      <c r="I170" s="128">
        <v>4</v>
      </c>
      <c r="J170" s="129">
        <v>4</v>
      </c>
    </row>
    <row r="171" spans="1:10" ht="31.5">
      <c r="A171" s="130">
        <v>165</v>
      </c>
      <c r="B171" s="130" t="s">
        <v>3663</v>
      </c>
      <c r="C171" s="130" t="s">
        <v>3664</v>
      </c>
      <c r="D171" s="127">
        <v>16</v>
      </c>
      <c r="E171" s="125" t="s">
        <v>286</v>
      </c>
      <c r="F171" s="130"/>
      <c r="G171" s="126">
        <v>4</v>
      </c>
      <c r="H171" s="128">
        <v>4</v>
      </c>
      <c r="I171" s="128">
        <v>4</v>
      </c>
      <c r="J171" s="129">
        <v>4</v>
      </c>
    </row>
    <row r="172" spans="1:10" ht="31.5">
      <c r="A172" s="130">
        <v>166</v>
      </c>
      <c r="B172" s="130" t="s">
        <v>3489</v>
      </c>
      <c r="C172" s="130" t="s">
        <v>3665</v>
      </c>
      <c r="D172" s="127">
        <v>16</v>
      </c>
      <c r="E172" s="125" t="s">
        <v>286</v>
      </c>
      <c r="F172" s="130"/>
      <c r="G172" s="126">
        <v>4</v>
      </c>
      <c r="H172" s="128">
        <v>4</v>
      </c>
      <c r="I172" s="128">
        <v>4</v>
      </c>
      <c r="J172" s="129">
        <v>4</v>
      </c>
    </row>
    <row r="173" spans="1:10" ht="31.5">
      <c r="A173" s="130">
        <v>167</v>
      </c>
      <c r="B173" s="130" t="s">
        <v>3666</v>
      </c>
      <c r="C173" s="130" t="s">
        <v>3667</v>
      </c>
      <c r="D173" s="127">
        <v>16</v>
      </c>
      <c r="E173" s="125" t="s">
        <v>286</v>
      </c>
      <c r="F173" s="130"/>
      <c r="G173" s="126">
        <v>4</v>
      </c>
      <c r="H173" s="128">
        <v>4</v>
      </c>
      <c r="I173" s="128">
        <v>4</v>
      </c>
      <c r="J173" s="129">
        <v>4</v>
      </c>
    </row>
    <row r="174" spans="1:10" ht="31.5">
      <c r="A174" s="130">
        <v>168</v>
      </c>
      <c r="B174" s="130" t="s">
        <v>3668</v>
      </c>
      <c r="C174" s="130" t="s">
        <v>3669</v>
      </c>
      <c r="D174" s="127">
        <v>4</v>
      </c>
      <c r="E174" s="125" t="s">
        <v>286</v>
      </c>
      <c r="F174" s="130"/>
      <c r="G174" s="126">
        <v>1</v>
      </c>
      <c r="H174" s="128">
        <v>1</v>
      </c>
      <c r="I174" s="128">
        <v>1</v>
      </c>
      <c r="J174" s="129">
        <v>1</v>
      </c>
    </row>
    <row r="175" spans="1:10" ht="31.5">
      <c r="A175" s="130">
        <v>169</v>
      </c>
      <c r="B175" s="130" t="s">
        <v>3670</v>
      </c>
      <c r="C175" s="130" t="s">
        <v>3671</v>
      </c>
      <c r="D175" s="127">
        <v>8</v>
      </c>
      <c r="E175" s="125" t="s">
        <v>286</v>
      </c>
      <c r="F175" s="130"/>
      <c r="G175" s="126">
        <v>2</v>
      </c>
      <c r="H175" s="128">
        <v>2</v>
      </c>
      <c r="I175" s="128">
        <v>2</v>
      </c>
      <c r="J175" s="129">
        <v>2</v>
      </c>
    </row>
    <row r="176" spans="1:10" ht="31.5">
      <c r="A176" s="130">
        <v>170</v>
      </c>
      <c r="B176" s="130" t="s">
        <v>3672</v>
      </c>
      <c r="C176" s="130" t="s">
        <v>3673</v>
      </c>
      <c r="D176" s="127">
        <v>8</v>
      </c>
      <c r="E176" s="125" t="s">
        <v>286</v>
      </c>
      <c r="F176" s="130"/>
      <c r="G176" s="126">
        <v>2</v>
      </c>
      <c r="H176" s="128">
        <v>2</v>
      </c>
      <c r="I176" s="128">
        <v>2</v>
      </c>
      <c r="J176" s="129">
        <v>2</v>
      </c>
    </row>
    <row r="177" spans="1:10">
      <c r="A177" s="130">
        <v>171</v>
      </c>
      <c r="B177" s="130" t="s">
        <v>3674</v>
      </c>
      <c r="C177" s="130" t="s">
        <v>3675</v>
      </c>
      <c r="D177" s="127">
        <v>8</v>
      </c>
      <c r="E177" s="125" t="s">
        <v>286</v>
      </c>
      <c r="F177" s="130"/>
      <c r="G177" s="126">
        <v>3</v>
      </c>
      <c r="H177" s="128">
        <v>1</v>
      </c>
      <c r="I177" s="128">
        <v>3</v>
      </c>
      <c r="J177" s="129">
        <v>1</v>
      </c>
    </row>
    <row r="178" spans="1:10" ht="31.5">
      <c r="A178" s="130">
        <v>172</v>
      </c>
      <c r="B178" s="130" t="s">
        <v>3676</v>
      </c>
      <c r="C178" s="130" t="s">
        <v>3677</v>
      </c>
      <c r="D178" s="127">
        <v>4</v>
      </c>
      <c r="E178" s="125" t="s">
        <v>286</v>
      </c>
      <c r="F178" s="130"/>
      <c r="G178" s="126">
        <v>1</v>
      </c>
      <c r="H178" s="128">
        <v>1</v>
      </c>
      <c r="I178" s="128">
        <v>1</v>
      </c>
      <c r="J178" s="129">
        <v>1</v>
      </c>
    </row>
    <row r="179" spans="1:10" ht="31.5">
      <c r="A179" s="130">
        <v>173</v>
      </c>
      <c r="B179" s="130" t="s">
        <v>3678</v>
      </c>
      <c r="C179" s="130" t="s">
        <v>3679</v>
      </c>
      <c r="D179" s="127">
        <v>8</v>
      </c>
      <c r="E179" s="125" t="s">
        <v>286</v>
      </c>
      <c r="F179" s="130"/>
      <c r="G179" s="126">
        <v>2</v>
      </c>
      <c r="H179" s="128">
        <v>2</v>
      </c>
      <c r="I179" s="128">
        <v>2</v>
      </c>
      <c r="J179" s="129">
        <v>2</v>
      </c>
    </row>
    <row r="180" spans="1:10" ht="31.5">
      <c r="A180" s="130">
        <v>174</v>
      </c>
      <c r="B180" s="130" t="s">
        <v>3680</v>
      </c>
      <c r="C180" s="130" t="s">
        <v>3681</v>
      </c>
      <c r="D180" s="127">
        <v>4</v>
      </c>
      <c r="E180" s="125" t="s">
        <v>286</v>
      </c>
      <c r="F180" s="130"/>
      <c r="G180" s="126">
        <v>1</v>
      </c>
      <c r="H180" s="128">
        <v>1</v>
      </c>
      <c r="I180" s="128">
        <v>1</v>
      </c>
      <c r="J180" s="129">
        <v>1</v>
      </c>
    </row>
    <row r="181" spans="1:10">
      <c r="A181" s="130">
        <v>175</v>
      </c>
      <c r="B181" s="130" t="s">
        <v>3682</v>
      </c>
      <c r="C181" s="130" t="s">
        <v>3683</v>
      </c>
      <c r="D181" s="127">
        <v>8</v>
      </c>
      <c r="E181" s="125" t="s">
        <v>286</v>
      </c>
      <c r="F181" s="130"/>
      <c r="G181" s="126">
        <v>3</v>
      </c>
      <c r="H181" s="128">
        <v>1</v>
      </c>
      <c r="I181" s="128">
        <v>3</v>
      </c>
      <c r="J181" s="129">
        <v>1</v>
      </c>
    </row>
    <row r="182" spans="1:10" ht="31.5">
      <c r="A182" s="130">
        <v>176</v>
      </c>
      <c r="B182" s="130" t="s">
        <v>3684</v>
      </c>
      <c r="C182" s="130" t="s">
        <v>3685</v>
      </c>
      <c r="D182" s="127">
        <v>4</v>
      </c>
      <c r="E182" s="125" t="s">
        <v>286</v>
      </c>
      <c r="F182" s="130"/>
      <c r="G182" s="126">
        <v>1</v>
      </c>
      <c r="H182" s="128">
        <v>1</v>
      </c>
      <c r="I182" s="128">
        <v>1</v>
      </c>
      <c r="J182" s="129">
        <v>1</v>
      </c>
    </row>
    <row r="183" spans="1:10" ht="31.5">
      <c r="A183" s="130">
        <v>177</v>
      </c>
      <c r="B183" s="130">
        <v>4301</v>
      </c>
      <c r="C183" s="130" t="s">
        <v>3686</v>
      </c>
      <c r="D183" s="127">
        <v>4</v>
      </c>
      <c r="E183" s="125" t="s">
        <v>286</v>
      </c>
      <c r="F183" s="130"/>
      <c r="G183" s="126">
        <v>1</v>
      </c>
      <c r="H183" s="128">
        <v>1</v>
      </c>
      <c r="I183" s="128">
        <v>1</v>
      </c>
      <c r="J183" s="129">
        <v>1</v>
      </c>
    </row>
    <row r="184" spans="1:10">
      <c r="A184" s="130">
        <v>178</v>
      </c>
      <c r="B184" s="130" t="s">
        <v>3687</v>
      </c>
      <c r="C184" s="130" t="s">
        <v>3688</v>
      </c>
      <c r="D184" s="127">
        <v>8</v>
      </c>
      <c r="E184" s="125" t="s">
        <v>286</v>
      </c>
      <c r="F184" s="130"/>
      <c r="G184" s="126">
        <v>3</v>
      </c>
      <c r="H184" s="128">
        <v>1</v>
      </c>
      <c r="I184" s="128">
        <v>3</v>
      </c>
      <c r="J184" s="129">
        <v>1</v>
      </c>
    </row>
    <row r="185" spans="1:10">
      <c r="A185" s="130">
        <v>179</v>
      </c>
      <c r="B185" s="130">
        <v>25183779</v>
      </c>
      <c r="C185" s="130" t="s">
        <v>3689</v>
      </c>
      <c r="D185" s="127">
        <v>160</v>
      </c>
      <c r="E185" s="125" t="s">
        <v>286</v>
      </c>
      <c r="F185" s="130"/>
      <c r="G185" s="126">
        <v>40</v>
      </c>
      <c r="H185" s="128">
        <v>40</v>
      </c>
      <c r="I185" s="128">
        <v>40</v>
      </c>
      <c r="J185" s="129">
        <v>40</v>
      </c>
    </row>
    <row r="186" spans="1:10">
      <c r="A186" s="130">
        <v>180</v>
      </c>
      <c r="B186" s="130" t="s">
        <v>3690</v>
      </c>
      <c r="C186" s="130" t="s">
        <v>3691</v>
      </c>
      <c r="D186" s="127">
        <v>160</v>
      </c>
      <c r="E186" s="125" t="s">
        <v>286</v>
      </c>
      <c r="F186" s="130"/>
      <c r="G186" s="126">
        <v>40</v>
      </c>
      <c r="H186" s="128">
        <v>40</v>
      </c>
      <c r="I186" s="128">
        <v>40</v>
      </c>
      <c r="J186" s="129">
        <v>40</v>
      </c>
    </row>
    <row r="187" spans="1:10">
      <c r="A187" s="130">
        <v>181</v>
      </c>
      <c r="B187" s="130">
        <v>42390024</v>
      </c>
      <c r="C187" s="130" t="s">
        <v>3692</v>
      </c>
      <c r="D187" s="127">
        <v>126</v>
      </c>
      <c r="E187" s="125" t="s">
        <v>286</v>
      </c>
      <c r="F187" s="130"/>
      <c r="G187" s="126">
        <v>36</v>
      </c>
      <c r="H187" s="128">
        <v>36</v>
      </c>
      <c r="I187" s="128">
        <v>27</v>
      </c>
      <c r="J187" s="129">
        <v>27</v>
      </c>
    </row>
    <row r="188" spans="1:10" ht="94.5">
      <c r="A188" s="130">
        <v>182</v>
      </c>
      <c r="B188" s="130" t="s">
        <v>3693</v>
      </c>
      <c r="C188" s="130" t="s">
        <v>3694</v>
      </c>
      <c r="D188" s="127">
        <v>925</v>
      </c>
      <c r="E188" s="125" t="s">
        <v>286</v>
      </c>
      <c r="F188" s="130"/>
      <c r="G188" s="126">
        <v>225</v>
      </c>
      <c r="H188" s="128">
        <v>232</v>
      </c>
      <c r="I188" s="128">
        <v>234</v>
      </c>
      <c r="J188" s="129">
        <v>234</v>
      </c>
    </row>
    <row r="189" spans="1:10" ht="94.5">
      <c r="A189" s="130">
        <v>183</v>
      </c>
      <c r="B189" s="130" t="s">
        <v>3695</v>
      </c>
      <c r="C189" s="130" t="s">
        <v>3696</v>
      </c>
      <c r="D189" s="127">
        <v>1296</v>
      </c>
      <c r="E189" s="125" t="s">
        <v>286</v>
      </c>
      <c r="F189" s="130"/>
      <c r="G189" s="126">
        <v>319</v>
      </c>
      <c r="H189" s="128">
        <v>328</v>
      </c>
      <c r="I189" s="128">
        <v>330</v>
      </c>
      <c r="J189" s="129">
        <v>319</v>
      </c>
    </row>
    <row r="190" spans="1:10" ht="94.5">
      <c r="A190" s="130">
        <v>184</v>
      </c>
      <c r="B190" s="130" t="s">
        <v>3697</v>
      </c>
      <c r="C190" s="130" t="s">
        <v>3698</v>
      </c>
      <c r="D190" s="127">
        <v>394</v>
      </c>
      <c r="E190" s="125" t="s">
        <v>286</v>
      </c>
      <c r="F190" s="130"/>
      <c r="G190" s="126">
        <v>98</v>
      </c>
      <c r="H190" s="128">
        <v>100</v>
      </c>
      <c r="I190" s="128">
        <v>100</v>
      </c>
      <c r="J190" s="129">
        <v>96</v>
      </c>
    </row>
    <row r="191" spans="1:10" ht="47.25">
      <c r="A191" s="130">
        <v>185</v>
      </c>
      <c r="B191" s="125" t="s">
        <v>3699</v>
      </c>
      <c r="C191" s="130" t="s">
        <v>3700</v>
      </c>
      <c r="D191" s="127">
        <v>34</v>
      </c>
      <c r="E191" s="125" t="s">
        <v>286</v>
      </c>
      <c r="F191" s="125"/>
      <c r="G191" s="126">
        <v>9</v>
      </c>
      <c r="H191" s="128">
        <v>8</v>
      </c>
      <c r="I191" s="128">
        <v>9</v>
      </c>
      <c r="J191" s="129">
        <v>8</v>
      </c>
    </row>
    <row r="192" spans="1:10" ht="47.25">
      <c r="A192" s="130">
        <v>186</v>
      </c>
      <c r="B192" s="125" t="s">
        <v>3701</v>
      </c>
      <c r="C192" s="130" t="s">
        <v>3702</v>
      </c>
      <c r="D192" s="127">
        <v>56</v>
      </c>
      <c r="E192" s="125" t="s">
        <v>286</v>
      </c>
      <c r="F192" s="125"/>
      <c r="G192" s="126">
        <v>14</v>
      </c>
      <c r="H192" s="128">
        <v>14</v>
      </c>
      <c r="I192" s="128">
        <v>15</v>
      </c>
      <c r="J192" s="129">
        <v>13</v>
      </c>
    </row>
    <row r="193" spans="1:10" ht="47.25">
      <c r="A193" s="130">
        <v>187</v>
      </c>
      <c r="B193" s="125" t="s">
        <v>3703</v>
      </c>
      <c r="C193" s="130" t="s">
        <v>3704</v>
      </c>
      <c r="D193" s="127">
        <v>28</v>
      </c>
      <c r="E193" s="125" t="s">
        <v>286</v>
      </c>
      <c r="F193" s="125"/>
      <c r="G193" s="126">
        <v>9</v>
      </c>
      <c r="H193" s="128">
        <v>7</v>
      </c>
      <c r="I193" s="128">
        <v>7</v>
      </c>
      <c r="J193" s="129">
        <v>5</v>
      </c>
    </row>
    <row r="194" spans="1:10" ht="31.5">
      <c r="A194" s="130">
        <v>188</v>
      </c>
      <c r="B194" s="125" t="s">
        <v>3705</v>
      </c>
      <c r="C194" s="130" t="s">
        <v>3706</v>
      </c>
      <c r="D194" s="127">
        <v>304</v>
      </c>
      <c r="E194" s="125" t="s">
        <v>286</v>
      </c>
      <c r="F194" s="125"/>
      <c r="G194" s="126">
        <v>76</v>
      </c>
      <c r="H194" s="128">
        <v>76</v>
      </c>
      <c r="I194" s="128">
        <v>76</v>
      </c>
      <c r="J194" s="129">
        <v>76</v>
      </c>
    </row>
    <row r="195" spans="1:10" ht="31.5">
      <c r="A195" s="130">
        <v>189</v>
      </c>
      <c r="B195" s="125" t="s">
        <v>3707</v>
      </c>
      <c r="C195" s="130" t="s">
        <v>3708</v>
      </c>
      <c r="D195" s="127">
        <v>288</v>
      </c>
      <c r="E195" s="125" t="s">
        <v>286</v>
      </c>
      <c r="F195" s="125"/>
      <c r="G195" s="126">
        <v>72</v>
      </c>
      <c r="H195" s="128">
        <v>72</v>
      </c>
      <c r="I195" s="128">
        <v>72</v>
      </c>
      <c r="J195" s="129">
        <v>72</v>
      </c>
    </row>
    <row r="196" spans="1:10" ht="31.5">
      <c r="A196" s="130">
        <v>190</v>
      </c>
      <c r="B196" s="125" t="s">
        <v>3709</v>
      </c>
      <c r="C196" s="130" t="s">
        <v>3710</v>
      </c>
      <c r="D196" s="127">
        <v>212</v>
      </c>
      <c r="E196" s="125" t="s">
        <v>286</v>
      </c>
      <c r="F196" s="125"/>
      <c r="G196" s="126">
        <v>59</v>
      </c>
      <c r="H196" s="128">
        <v>59</v>
      </c>
      <c r="I196" s="128">
        <v>47</v>
      </c>
      <c r="J196" s="129">
        <v>47</v>
      </c>
    </row>
    <row r="197" spans="1:10" ht="31.5">
      <c r="A197" s="130">
        <v>191</v>
      </c>
      <c r="B197" s="125" t="s">
        <v>3711</v>
      </c>
      <c r="C197" s="130" t="s">
        <v>3712</v>
      </c>
      <c r="D197" s="127">
        <v>112</v>
      </c>
      <c r="E197" s="125" t="s">
        <v>286</v>
      </c>
      <c r="F197" s="125"/>
      <c r="G197" s="126">
        <v>28</v>
      </c>
      <c r="H197" s="128">
        <v>28</v>
      </c>
      <c r="I197" s="128">
        <v>28</v>
      </c>
      <c r="J197" s="129">
        <v>28</v>
      </c>
    </row>
    <row r="198" spans="1:10" ht="31.5">
      <c r="A198" s="130">
        <v>192</v>
      </c>
      <c r="B198" s="125" t="s">
        <v>3713</v>
      </c>
      <c r="C198" s="130" t="s">
        <v>3714</v>
      </c>
      <c r="D198" s="127">
        <v>136</v>
      </c>
      <c r="E198" s="125" t="s">
        <v>286</v>
      </c>
      <c r="F198" s="125"/>
      <c r="G198" s="126">
        <v>33</v>
      </c>
      <c r="H198" s="128">
        <v>35</v>
      </c>
      <c r="I198" s="128">
        <v>33</v>
      </c>
      <c r="J198" s="129">
        <v>35</v>
      </c>
    </row>
    <row r="199" spans="1:10" ht="31.5">
      <c r="A199" s="130">
        <v>193</v>
      </c>
      <c r="B199" s="125" t="s">
        <v>3715</v>
      </c>
      <c r="C199" s="130" t="s">
        <v>3716</v>
      </c>
      <c r="D199" s="127">
        <v>50</v>
      </c>
      <c r="E199" s="125" t="s">
        <v>286</v>
      </c>
      <c r="F199" s="125"/>
      <c r="G199" s="126">
        <v>12</v>
      </c>
      <c r="H199" s="128">
        <v>13</v>
      </c>
      <c r="I199" s="128">
        <v>12</v>
      </c>
      <c r="J199" s="129">
        <v>13</v>
      </c>
    </row>
    <row r="200" spans="1:10" ht="31.5">
      <c r="A200" s="130">
        <v>194</v>
      </c>
      <c r="B200" s="125" t="s">
        <v>3717</v>
      </c>
      <c r="C200" s="130" t="s">
        <v>3718</v>
      </c>
      <c r="D200" s="127">
        <v>14</v>
      </c>
      <c r="E200" s="125" t="s">
        <v>286</v>
      </c>
      <c r="F200" s="125"/>
      <c r="G200" s="126">
        <v>3</v>
      </c>
      <c r="H200" s="128">
        <v>4</v>
      </c>
      <c r="I200" s="128">
        <v>4</v>
      </c>
      <c r="J200" s="129">
        <v>3</v>
      </c>
    </row>
    <row r="201" spans="1:10" ht="31.5">
      <c r="A201" s="130">
        <v>195</v>
      </c>
      <c r="B201" s="125" t="s">
        <v>3719</v>
      </c>
      <c r="C201" s="130" t="s">
        <v>3720</v>
      </c>
      <c r="D201" s="127">
        <v>14</v>
      </c>
      <c r="E201" s="125" t="s">
        <v>286</v>
      </c>
      <c r="F201" s="125"/>
      <c r="G201" s="126">
        <v>3</v>
      </c>
      <c r="H201" s="128">
        <v>4</v>
      </c>
      <c r="I201" s="128">
        <v>4</v>
      </c>
      <c r="J201" s="129">
        <v>3</v>
      </c>
    </row>
    <row r="202" spans="1:10" ht="31.5">
      <c r="A202" s="130">
        <v>196</v>
      </c>
      <c r="B202" s="125" t="s">
        <v>3703</v>
      </c>
      <c r="C202" s="130" t="s">
        <v>3721</v>
      </c>
      <c r="D202" s="127">
        <v>12</v>
      </c>
      <c r="E202" s="125" t="s">
        <v>286</v>
      </c>
      <c r="F202" s="125"/>
      <c r="G202" s="126">
        <v>3</v>
      </c>
      <c r="H202" s="128">
        <v>3</v>
      </c>
      <c r="I202" s="128">
        <v>3</v>
      </c>
      <c r="J202" s="129">
        <v>3</v>
      </c>
    </row>
  </sheetData>
  <mergeCells count="11">
    <mergeCell ref="A57:J57"/>
    <mergeCell ref="A54:J54"/>
    <mergeCell ref="G1:J1"/>
    <mergeCell ref="A3:J3"/>
    <mergeCell ref="A41:J41"/>
    <mergeCell ref="A1:A2"/>
    <mergeCell ref="B1:B2"/>
    <mergeCell ref="C1:C2"/>
    <mergeCell ref="D1:D2"/>
    <mergeCell ref="E1:E2"/>
    <mergeCell ref="F1:F2"/>
  </mergeCells>
  <pageMargins left="0.7" right="0.7" top="0.75" bottom="0.75" header="0.3" footer="0.3"/>
  <pageSetup paperSize="9" orientation="portrait" verticalDpi="0" r:id="rId1"/>
  <ignoredErrors>
    <ignoredError sqref="C9"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3E97-C928-4935-82EC-5C5CC96FE474}">
  <sheetPr>
    <tabColor rgb="FF92D050"/>
  </sheetPr>
  <dimension ref="A1:K36"/>
  <sheetViews>
    <sheetView zoomScale="115" zoomScaleNormal="115" workbookViewId="0">
      <selection activeCell="A3" sqref="A3:K3"/>
    </sheetView>
  </sheetViews>
  <sheetFormatPr defaultColWidth="20.85546875" defaultRowHeight="15"/>
  <cols>
    <col min="1" max="1" width="3.28515625" bestFit="1" customWidth="1"/>
    <col min="2" max="2" width="38.5703125" customWidth="1"/>
    <col min="3" max="3" width="27.7109375" bestFit="1" customWidth="1"/>
    <col min="4" max="4" width="11.28515625" style="78" bestFit="1" customWidth="1"/>
    <col min="5" max="5" width="16.85546875" bestFit="1" customWidth="1"/>
    <col min="6" max="6" width="16.85546875" customWidth="1"/>
    <col min="7" max="7" width="12.85546875" customWidth="1"/>
    <col min="8" max="11" width="8.85546875" bestFit="1" customWidth="1"/>
  </cols>
  <sheetData>
    <row r="1" spans="1:11" ht="18.75">
      <c r="A1" s="251" t="s">
        <v>648</v>
      </c>
      <c r="B1" s="252" t="s">
        <v>272</v>
      </c>
      <c r="C1" s="252" t="s">
        <v>273</v>
      </c>
      <c r="D1" s="384" t="s">
        <v>274</v>
      </c>
      <c r="E1" s="252" t="s">
        <v>1</v>
      </c>
      <c r="F1" s="252" t="s">
        <v>2208</v>
      </c>
      <c r="G1" s="254" t="s">
        <v>2207</v>
      </c>
      <c r="H1" s="253" t="s">
        <v>2</v>
      </c>
      <c r="I1" s="253"/>
      <c r="J1" s="253"/>
      <c r="K1" s="253"/>
    </row>
    <row r="2" spans="1:11" ht="37.5">
      <c r="A2" s="251"/>
      <c r="B2" s="252"/>
      <c r="C2" s="252"/>
      <c r="D2" s="384"/>
      <c r="E2" s="252"/>
      <c r="F2" s="252"/>
      <c r="G2" s="254"/>
      <c r="H2" s="255" t="s">
        <v>3</v>
      </c>
      <c r="I2" s="255" t="s">
        <v>4</v>
      </c>
      <c r="J2" s="255" t="s">
        <v>5</v>
      </c>
      <c r="K2" s="255" t="s">
        <v>6</v>
      </c>
    </row>
    <row r="3" spans="1:11" ht="18.75">
      <c r="A3" s="259" t="s">
        <v>651</v>
      </c>
      <c r="B3" s="260"/>
      <c r="C3" s="260"/>
      <c r="D3" s="260"/>
      <c r="E3" s="357"/>
      <c r="F3" s="357"/>
      <c r="G3" s="357"/>
      <c r="H3" s="260"/>
      <c r="I3" s="260"/>
      <c r="J3" s="260"/>
      <c r="K3" s="261"/>
    </row>
    <row r="4" spans="1:11" ht="15.75">
      <c r="A4" s="174">
        <v>1</v>
      </c>
      <c r="B4" s="178" t="s">
        <v>2048</v>
      </c>
      <c r="C4" s="161" t="s">
        <v>2049</v>
      </c>
      <c r="D4" s="383">
        <v>5000</v>
      </c>
      <c r="E4" s="72" t="s">
        <v>465</v>
      </c>
      <c r="F4" s="72"/>
      <c r="G4" s="163"/>
      <c r="H4" s="125">
        <v>1250</v>
      </c>
      <c r="I4" s="125">
        <v>1250</v>
      </c>
      <c r="J4" s="125">
        <v>1250</v>
      </c>
      <c r="K4" s="125">
        <v>1250</v>
      </c>
    </row>
    <row r="5" spans="1:11" ht="15.75">
      <c r="A5" s="174">
        <v>2</v>
      </c>
      <c r="B5" s="178" t="s">
        <v>2050</v>
      </c>
      <c r="C5" s="161" t="s">
        <v>2051</v>
      </c>
      <c r="D5" s="383">
        <v>200</v>
      </c>
      <c r="E5" s="72" t="s">
        <v>465</v>
      </c>
      <c r="F5" s="72"/>
      <c r="G5" s="163"/>
      <c r="H5" s="125">
        <v>50</v>
      </c>
      <c r="I5" s="125">
        <v>50</v>
      </c>
      <c r="J5" s="125">
        <v>50</v>
      </c>
      <c r="K5" s="125">
        <v>50</v>
      </c>
    </row>
    <row r="6" spans="1:11" ht="15.75">
      <c r="A6" s="174">
        <v>3</v>
      </c>
      <c r="B6" s="178" t="s">
        <v>2052</v>
      </c>
      <c r="C6" s="161" t="s">
        <v>2053</v>
      </c>
      <c r="D6" s="383">
        <v>54</v>
      </c>
      <c r="E6" s="72" t="s">
        <v>465</v>
      </c>
      <c r="F6" s="72">
        <v>0</v>
      </c>
      <c r="G6" s="163">
        <v>54</v>
      </c>
      <c r="H6" s="125">
        <v>14</v>
      </c>
      <c r="I6" s="125">
        <v>14</v>
      </c>
      <c r="J6" s="125">
        <v>13</v>
      </c>
      <c r="K6" s="125">
        <v>13</v>
      </c>
    </row>
    <row r="7" spans="1:11" ht="31.5">
      <c r="A7" s="174">
        <v>4</v>
      </c>
      <c r="B7" s="178" t="s">
        <v>2246</v>
      </c>
      <c r="C7" s="161"/>
      <c r="D7" s="383">
        <v>40000</v>
      </c>
      <c r="E7" s="161" t="s">
        <v>405</v>
      </c>
      <c r="F7" s="73">
        <v>40000</v>
      </c>
      <c r="G7" s="74">
        <v>0</v>
      </c>
      <c r="H7" s="71">
        <v>10000</v>
      </c>
      <c r="I7" s="71">
        <v>10000</v>
      </c>
      <c r="J7" s="71">
        <v>10000</v>
      </c>
      <c r="K7" s="71">
        <v>10000</v>
      </c>
    </row>
    <row r="8" spans="1:11" ht="31.5">
      <c r="A8" s="174">
        <v>5</v>
      </c>
      <c r="B8" s="178" t="s">
        <v>2247</v>
      </c>
      <c r="C8" s="178" t="s">
        <v>2248</v>
      </c>
      <c r="D8" s="383">
        <v>800</v>
      </c>
      <c r="E8" s="161" t="s">
        <v>405</v>
      </c>
      <c r="F8" s="73"/>
      <c r="G8" s="74">
        <v>800</v>
      </c>
      <c r="H8" s="71">
        <v>200</v>
      </c>
      <c r="I8" s="71">
        <v>200</v>
      </c>
      <c r="J8" s="71">
        <v>400</v>
      </c>
      <c r="K8" s="71"/>
    </row>
    <row r="9" spans="1:11" ht="31.5">
      <c r="A9" s="174">
        <v>6</v>
      </c>
      <c r="B9" s="178" t="s">
        <v>2245</v>
      </c>
      <c r="C9" s="161"/>
      <c r="D9" s="383">
        <v>21270</v>
      </c>
      <c r="E9" s="161" t="s">
        <v>405</v>
      </c>
      <c r="F9" s="73">
        <v>0</v>
      </c>
      <c r="G9" s="74">
        <v>21270</v>
      </c>
      <c r="H9" s="71">
        <v>4414</v>
      </c>
      <c r="I9" s="71">
        <v>6321</v>
      </c>
      <c r="J9" s="71">
        <v>6321</v>
      </c>
      <c r="K9" s="71">
        <v>4214</v>
      </c>
    </row>
    <row r="10" spans="1:11" ht="18.75" customHeight="1">
      <c r="A10" s="174">
        <v>7</v>
      </c>
      <c r="B10" s="178" t="s">
        <v>2244</v>
      </c>
      <c r="C10" s="163"/>
      <c r="D10" s="383">
        <v>130</v>
      </c>
      <c r="E10" s="161" t="s">
        <v>405</v>
      </c>
      <c r="F10" s="161">
        <v>0</v>
      </c>
      <c r="G10" s="163">
        <v>130</v>
      </c>
      <c r="H10" s="166">
        <v>26</v>
      </c>
      <c r="I10" s="166">
        <v>39</v>
      </c>
      <c r="J10" s="166">
        <v>39</v>
      </c>
      <c r="K10" s="166">
        <v>26</v>
      </c>
    </row>
    <row r="11" spans="1:11" ht="15.75">
      <c r="A11" s="174">
        <v>8</v>
      </c>
      <c r="B11" s="178" t="s">
        <v>2243</v>
      </c>
      <c r="C11" s="163"/>
      <c r="D11" s="383">
        <v>150</v>
      </c>
      <c r="E11" s="161" t="s">
        <v>405</v>
      </c>
      <c r="F11" s="161">
        <v>150</v>
      </c>
      <c r="G11" s="74">
        <v>0</v>
      </c>
      <c r="H11" s="166">
        <v>0</v>
      </c>
      <c r="I11" s="166">
        <v>50</v>
      </c>
      <c r="J11" s="166">
        <v>50</v>
      </c>
      <c r="K11" s="166">
        <v>50</v>
      </c>
    </row>
    <row r="12" spans="1:11" ht="31.5">
      <c r="A12" s="174">
        <v>9</v>
      </c>
      <c r="B12" s="178" t="s">
        <v>2242</v>
      </c>
      <c r="C12" s="161"/>
      <c r="D12" s="383">
        <v>1650</v>
      </c>
      <c r="E12" s="161" t="s">
        <v>405</v>
      </c>
      <c r="F12" s="73"/>
      <c r="G12" s="74">
        <v>1650</v>
      </c>
      <c r="H12" s="71">
        <v>330</v>
      </c>
      <c r="I12" s="71">
        <v>495</v>
      </c>
      <c r="J12" s="71">
        <v>495</v>
      </c>
      <c r="K12" s="71">
        <v>330</v>
      </c>
    </row>
    <row r="13" spans="1:11" ht="15.75">
      <c r="A13" s="174">
        <v>10</v>
      </c>
      <c r="B13" s="178" t="s">
        <v>2241</v>
      </c>
      <c r="C13" s="163"/>
      <c r="D13" s="383">
        <v>200</v>
      </c>
      <c r="E13" s="161" t="s">
        <v>405</v>
      </c>
      <c r="F13" s="161">
        <v>200</v>
      </c>
      <c r="G13" s="74">
        <v>0</v>
      </c>
      <c r="H13" s="166">
        <v>50</v>
      </c>
      <c r="I13" s="166">
        <v>50</v>
      </c>
      <c r="J13" s="166">
        <v>50</v>
      </c>
      <c r="K13" s="166">
        <v>50</v>
      </c>
    </row>
    <row r="14" spans="1:11" ht="31.5">
      <c r="A14" s="174">
        <v>11</v>
      </c>
      <c r="B14" s="178" t="s">
        <v>2240</v>
      </c>
      <c r="C14" s="161"/>
      <c r="D14" s="383">
        <v>2300</v>
      </c>
      <c r="E14" s="161" t="s">
        <v>405</v>
      </c>
      <c r="F14" s="73">
        <v>0</v>
      </c>
      <c r="G14" s="74">
        <v>2300</v>
      </c>
      <c r="H14" s="71">
        <v>460</v>
      </c>
      <c r="I14" s="71">
        <v>690</v>
      </c>
      <c r="J14" s="71">
        <v>690</v>
      </c>
      <c r="K14" s="71">
        <v>460</v>
      </c>
    </row>
    <row r="15" spans="1:11" ht="31.5">
      <c r="A15" s="174">
        <v>12</v>
      </c>
      <c r="B15" s="178" t="s">
        <v>2239</v>
      </c>
      <c r="C15" s="161"/>
      <c r="D15" s="383">
        <v>15000</v>
      </c>
      <c r="E15" s="161" t="s">
        <v>405</v>
      </c>
      <c r="F15" s="161">
        <v>15000</v>
      </c>
      <c r="G15" s="74">
        <v>0</v>
      </c>
      <c r="H15" s="71">
        <v>3000</v>
      </c>
      <c r="I15" s="71">
        <v>4000</v>
      </c>
      <c r="J15" s="71">
        <v>4000</v>
      </c>
      <c r="K15" s="71">
        <v>4000</v>
      </c>
    </row>
    <row r="16" spans="1:11" ht="31.5">
      <c r="A16" s="174">
        <v>13</v>
      </c>
      <c r="B16" s="178" t="s">
        <v>2238</v>
      </c>
      <c r="C16" s="161"/>
      <c r="D16" s="383">
        <v>3870</v>
      </c>
      <c r="E16" s="161" t="s">
        <v>405</v>
      </c>
      <c r="F16" s="161">
        <v>0</v>
      </c>
      <c r="G16" s="74">
        <v>3870</v>
      </c>
      <c r="H16" s="125">
        <v>774</v>
      </c>
      <c r="I16" s="125">
        <v>1161</v>
      </c>
      <c r="J16" s="125">
        <v>1161</v>
      </c>
      <c r="K16" s="125">
        <v>774</v>
      </c>
    </row>
    <row r="17" spans="1:11" ht="31.5">
      <c r="A17" s="174">
        <v>14</v>
      </c>
      <c r="B17" s="178" t="s">
        <v>2237</v>
      </c>
      <c r="C17" s="163"/>
      <c r="D17" s="383">
        <v>350</v>
      </c>
      <c r="E17" s="161" t="s">
        <v>405</v>
      </c>
      <c r="F17" s="161">
        <v>350</v>
      </c>
      <c r="G17" s="74">
        <v>0</v>
      </c>
      <c r="H17" s="75">
        <v>50</v>
      </c>
      <c r="I17" s="75">
        <v>100</v>
      </c>
      <c r="J17" s="75">
        <v>100</v>
      </c>
      <c r="K17" s="75">
        <v>100</v>
      </c>
    </row>
    <row r="18" spans="1:11" ht="31.5">
      <c r="A18" s="174">
        <v>15</v>
      </c>
      <c r="B18" s="178" t="s">
        <v>2236</v>
      </c>
      <c r="C18" s="161"/>
      <c r="D18" s="383">
        <v>3800</v>
      </c>
      <c r="E18" s="161" t="s">
        <v>405</v>
      </c>
      <c r="F18" s="161">
        <v>0</v>
      </c>
      <c r="G18" s="74">
        <v>3800</v>
      </c>
      <c r="H18" s="125">
        <v>760</v>
      </c>
      <c r="I18" s="125">
        <v>1140</v>
      </c>
      <c r="J18" s="125">
        <v>1140</v>
      </c>
      <c r="K18" s="125">
        <v>760</v>
      </c>
    </row>
    <row r="19" spans="1:11" ht="15.75">
      <c r="A19" s="174">
        <v>16</v>
      </c>
      <c r="B19" s="178" t="s">
        <v>2235</v>
      </c>
      <c r="C19" s="161" t="s">
        <v>2054</v>
      </c>
      <c r="D19" s="383">
        <v>9000</v>
      </c>
      <c r="E19" s="161" t="s">
        <v>405</v>
      </c>
      <c r="F19" s="73">
        <v>9000</v>
      </c>
      <c r="G19" s="74">
        <v>0</v>
      </c>
      <c r="H19" s="71">
        <v>2000</v>
      </c>
      <c r="I19" s="71">
        <v>2500</v>
      </c>
      <c r="J19" s="71">
        <v>2500</v>
      </c>
      <c r="K19" s="71">
        <v>2000</v>
      </c>
    </row>
    <row r="20" spans="1:11" ht="15.75">
      <c r="A20" s="174">
        <v>17</v>
      </c>
      <c r="B20" s="178" t="s">
        <v>2234</v>
      </c>
      <c r="C20" s="161"/>
      <c r="D20" s="383">
        <v>3750</v>
      </c>
      <c r="E20" s="161" t="s">
        <v>405</v>
      </c>
      <c r="F20" s="73">
        <v>0</v>
      </c>
      <c r="G20" s="74">
        <v>3750</v>
      </c>
      <c r="H20" s="71">
        <v>750</v>
      </c>
      <c r="I20" s="71">
        <v>1125</v>
      </c>
      <c r="J20" s="71">
        <v>1125</v>
      </c>
      <c r="K20" s="71">
        <v>750</v>
      </c>
    </row>
    <row r="21" spans="1:11" ht="15.75">
      <c r="A21" s="174">
        <v>18</v>
      </c>
      <c r="B21" s="178" t="s">
        <v>2233</v>
      </c>
      <c r="C21" s="161"/>
      <c r="D21" s="383">
        <v>800</v>
      </c>
      <c r="E21" s="161" t="s">
        <v>405</v>
      </c>
      <c r="F21" s="161">
        <v>800</v>
      </c>
      <c r="G21" s="74">
        <v>0</v>
      </c>
      <c r="H21" s="71">
        <v>200</v>
      </c>
      <c r="I21" s="71">
        <v>200</v>
      </c>
      <c r="J21" s="71">
        <v>200</v>
      </c>
      <c r="K21" s="71">
        <v>200</v>
      </c>
    </row>
    <row r="22" spans="1:11" ht="15.75">
      <c r="A22" s="174">
        <v>19</v>
      </c>
      <c r="B22" s="178" t="s">
        <v>2232</v>
      </c>
      <c r="C22" s="161"/>
      <c r="D22" s="383">
        <v>4000</v>
      </c>
      <c r="E22" s="161" t="s">
        <v>405</v>
      </c>
      <c r="F22" s="161">
        <v>0</v>
      </c>
      <c r="G22" s="74">
        <v>4000</v>
      </c>
      <c r="H22" s="71">
        <v>800</v>
      </c>
      <c r="I22" s="71">
        <v>1200</v>
      </c>
      <c r="J22" s="71">
        <v>1200</v>
      </c>
      <c r="K22" s="71">
        <v>800</v>
      </c>
    </row>
    <row r="23" spans="1:11" ht="15.75">
      <c r="A23" s="174">
        <v>20</v>
      </c>
      <c r="B23" s="178" t="s">
        <v>2231</v>
      </c>
      <c r="C23" s="161"/>
      <c r="D23" s="383">
        <v>5900</v>
      </c>
      <c r="E23" s="161" t="s">
        <v>405</v>
      </c>
      <c r="F23" s="161">
        <v>0</v>
      </c>
      <c r="G23" s="74">
        <v>5900</v>
      </c>
      <c r="H23" s="71">
        <v>1180</v>
      </c>
      <c r="I23" s="71">
        <v>1770</v>
      </c>
      <c r="J23" s="71">
        <v>1770</v>
      </c>
      <c r="K23" s="71">
        <v>1180</v>
      </c>
    </row>
    <row r="24" spans="1:11" ht="15.75">
      <c r="A24" s="174">
        <v>21</v>
      </c>
      <c r="B24" s="178" t="s">
        <v>2055</v>
      </c>
      <c r="C24" s="161"/>
      <c r="D24" s="383">
        <v>30000</v>
      </c>
      <c r="E24" s="161" t="s">
        <v>405</v>
      </c>
      <c r="F24" s="73">
        <v>30000</v>
      </c>
      <c r="G24" s="163">
        <v>0</v>
      </c>
      <c r="H24" s="71">
        <v>7500</v>
      </c>
      <c r="I24" s="71">
        <v>7500</v>
      </c>
      <c r="J24" s="71">
        <v>7500</v>
      </c>
      <c r="K24" s="71">
        <v>7500</v>
      </c>
    </row>
    <row r="25" spans="1:11" ht="15.75">
      <c r="A25" s="174">
        <v>22</v>
      </c>
      <c r="B25" s="178" t="s">
        <v>2056</v>
      </c>
      <c r="C25" s="161"/>
      <c r="D25" s="383">
        <v>30000</v>
      </c>
      <c r="E25" s="161" t="s">
        <v>405</v>
      </c>
      <c r="F25" s="73">
        <v>30000</v>
      </c>
      <c r="G25" s="163">
        <v>0</v>
      </c>
      <c r="H25" s="71">
        <v>7500</v>
      </c>
      <c r="I25" s="71">
        <v>7500</v>
      </c>
      <c r="J25" s="71">
        <v>7500</v>
      </c>
      <c r="K25" s="71">
        <v>7500</v>
      </c>
    </row>
    <row r="26" spans="1:11" ht="15.75">
      <c r="A26" s="174">
        <v>23</v>
      </c>
      <c r="B26" s="178" t="s">
        <v>2057</v>
      </c>
      <c r="C26" s="161" t="s">
        <v>2058</v>
      </c>
      <c r="D26" s="383">
        <v>5100</v>
      </c>
      <c r="E26" s="161" t="s">
        <v>27</v>
      </c>
      <c r="F26" s="73">
        <v>5100</v>
      </c>
      <c r="G26" s="163">
        <v>0</v>
      </c>
      <c r="H26" s="71">
        <v>1275</v>
      </c>
      <c r="I26" s="71">
        <v>1275</v>
      </c>
      <c r="J26" s="71">
        <v>1275</v>
      </c>
      <c r="K26" s="71">
        <v>1275</v>
      </c>
    </row>
    <row r="27" spans="1:11" ht="15.75">
      <c r="A27" s="174">
        <v>24</v>
      </c>
      <c r="B27" s="178" t="s">
        <v>650</v>
      </c>
      <c r="C27" s="161" t="s">
        <v>2059</v>
      </c>
      <c r="D27" s="383">
        <v>4860</v>
      </c>
      <c r="E27" s="161" t="s">
        <v>27</v>
      </c>
      <c r="F27" s="73">
        <v>4860</v>
      </c>
      <c r="G27" s="163">
        <v>0</v>
      </c>
      <c r="H27" s="71">
        <v>1215</v>
      </c>
      <c r="I27" s="71">
        <v>1215</v>
      </c>
      <c r="J27" s="71">
        <v>1215</v>
      </c>
      <c r="K27" s="71">
        <v>1215</v>
      </c>
    </row>
    <row r="28" spans="1:11" ht="15.75">
      <c r="A28" s="174">
        <v>25</v>
      </c>
      <c r="B28" s="178" t="s">
        <v>2230</v>
      </c>
      <c r="C28" s="161" t="s">
        <v>2060</v>
      </c>
      <c r="D28" s="383">
        <v>6000</v>
      </c>
      <c r="E28" s="161" t="s">
        <v>27</v>
      </c>
      <c r="F28" s="73">
        <v>6000</v>
      </c>
      <c r="G28" s="74">
        <v>0</v>
      </c>
      <c r="H28" s="75">
        <v>1500</v>
      </c>
      <c r="I28" s="75">
        <v>1500</v>
      </c>
      <c r="J28" s="75">
        <v>1500</v>
      </c>
      <c r="K28" s="75">
        <v>1500</v>
      </c>
    </row>
    <row r="29" spans="1:11" ht="15.75">
      <c r="A29" s="174">
        <v>26</v>
      </c>
      <c r="B29" s="178" t="s">
        <v>2229</v>
      </c>
      <c r="C29" s="161"/>
      <c r="D29" s="383">
        <v>3840</v>
      </c>
      <c r="E29" s="161"/>
      <c r="F29" s="73">
        <v>0</v>
      </c>
      <c r="G29" s="74">
        <v>3840</v>
      </c>
      <c r="H29" s="75">
        <v>768</v>
      </c>
      <c r="I29" s="75">
        <v>1152</v>
      </c>
      <c r="J29" s="75">
        <v>1152</v>
      </c>
      <c r="K29" s="75">
        <v>768</v>
      </c>
    </row>
    <row r="30" spans="1:11" ht="15.75">
      <c r="A30" s="174">
        <v>27</v>
      </c>
      <c r="B30" s="178" t="s">
        <v>2061</v>
      </c>
      <c r="C30" s="161" t="s">
        <v>2062</v>
      </c>
      <c r="D30" s="383">
        <v>100</v>
      </c>
      <c r="E30" s="161" t="s">
        <v>405</v>
      </c>
      <c r="F30" s="161">
        <v>100</v>
      </c>
      <c r="G30" s="163">
        <v>0</v>
      </c>
      <c r="H30" s="166">
        <v>50</v>
      </c>
      <c r="I30" s="166">
        <v>0</v>
      </c>
      <c r="J30" s="166">
        <v>0</v>
      </c>
      <c r="K30" s="166">
        <v>50</v>
      </c>
    </row>
    <row r="31" spans="1:11" ht="15.75">
      <c r="A31" s="174">
        <v>28</v>
      </c>
      <c r="B31" s="178" t="s">
        <v>2063</v>
      </c>
      <c r="C31" s="178" t="s">
        <v>2064</v>
      </c>
      <c r="D31" s="383">
        <v>2000</v>
      </c>
      <c r="E31" s="161" t="s">
        <v>27</v>
      </c>
      <c r="F31" s="73">
        <v>2000</v>
      </c>
      <c r="G31" s="74">
        <v>0</v>
      </c>
      <c r="H31" s="75">
        <v>1000</v>
      </c>
      <c r="I31" s="75">
        <v>0</v>
      </c>
      <c r="J31" s="75">
        <v>0</v>
      </c>
      <c r="K31" s="75">
        <v>1000</v>
      </c>
    </row>
    <row r="32" spans="1:11" ht="15.75">
      <c r="A32" s="174">
        <v>29</v>
      </c>
      <c r="B32" s="178" t="s">
        <v>2063</v>
      </c>
      <c r="C32" s="178" t="s">
        <v>2064</v>
      </c>
      <c r="D32" s="383">
        <v>7745</v>
      </c>
      <c r="E32" s="161" t="s">
        <v>27</v>
      </c>
      <c r="F32" s="73">
        <v>0</v>
      </c>
      <c r="G32" s="74">
        <v>7745</v>
      </c>
      <c r="H32" s="75">
        <v>1665</v>
      </c>
      <c r="I32" s="75">
        <v>2280</v>
      </c>
      <c r="J32" s="75">
        <v>2280</v>
      </c>
      <c r="K32" s="75">
        <v>1520</v>
      </c>
    </row>
    <row r="33" spans="1:11" ht="15.75">
      <c r="A33" s="174">
        <v>30</v>
      </c>
      <c r="B33" s="178" t="s">
        <v>2249</v>
      </c>
      <c r="C33" s="178"/>
      <c r="D33" s="383">
        <v>70</v>
      </c>
      <c r="E33" s="161" t="s">
        <v>27</v>
      </c>
      <c r="F33" s="73"/>
      <c r="G33" s="74">
        <v>70</v>
      </c>
      <c r="H33" s="75">
        <v>70</v>
      </c>
      <c r="I33" s="75"/>
      <c r="J33" s="75"/>
      <c r="K33" s="75"/>
    </row>
    <row r="34" spans="1:11" ht="31.5">
      <c r="A34" s="174">
        <v>31</v>
      </c>
      <c r="B34" s="178" t="s">
        <v>2065</v>
      </c>
      <c r="C34" s="178" t="s">
        <v>2066</v>
      </c>
      <c r="D34" s="383">
        <v>400</v>
      </c>
      <c r="E34" s="161" t="s">
        <v>27</v>
      </c>
      <c r="F34" s="161">
        <v>400</v>
      </c>
      <c r="G34" s="163">
        <v>0</v>
      </c>
      <c r="H34" s="166">
        <v>100</v>
      </c>
      <c r="I34" s="166">
        <v>100</v>
      </c>
      <c r="J34" s="166">
        <v>100</v>
      </c>
      <c r="K34" s="166">
        <v>100</v>
      </c>
    </row>
    <row r="35" spans="1:11" ht="31.5">
      <c r="A35" s="174">
        <v>32</v>
      </c>
      <c r="B35" s="180" t="s">
        <v>2067</v>
      </c>
      <c r="C35" s="180"/>
      <c r="D35" s="383">
        <v>1200</v>
      </c>
      <c r="E35" s="184" t="s">
        <v>27</v>
      </c>
      <c r="F35" s="70">
        <v>1200</v>
      </c>
      <c r="G35" s="74">
        <v>0</v>
      </c>
      <c r="H35" s="166">
        <v>300</v>
      </c>
      <c r="I35" s="166">
        <v>300</v>
      </c>
      <c r="J35" s="166">
        <v>300</v>
      </c>
      <c r="K35" s="166">
        <v>300</v>
      </c>
    </row>
    <row r="36" spans="1:11" ht="15.75">
      <c r="A36" s="174">
        <v>33</v>
      </c>
      <c r="B36" s="178" t="s">
        <v>2068</v>
      </c>
      <c r="C36" s="163"/>
      <c r="D36" s="383">
        <v>220</v>
      </c>
      <c r="E36" s="161" t="s">
        <v>405</v>
      </c>
      <c r="F36" s="161">
        <v>20</v>
      </c>
      <c r="G36" s="74">
        <v>200</v>
      </c>
      <c r="H36" s="166">
        <v>40</v>
      </c>
      <c r="I36" s="166">
        <v>60</v>
      </c>
      <c r="J36" s="166">
        <v>60</v>
      </c>
      <c r="K36" s="166">
        <v>40</v>
      </c>
    </row>
  </sheetData>
  <mergeCells count="9">
    <mergeCell ref="H1:K1"/>
    <mergeCell ref="A3:K3"/>
    <mergeCell ref="A1:A2"/>
    <mergeCell ref="B1:B2"/>
    <mergeCell ref="C1:C2"/>
    <mergeCell ref="D1:D2"/>
    <mergeCell ref="E1:E2"/>
    <mergeCell ref="G1:G2"/>
    <mergeCell ref="F1:F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5663D-0006-478F-9107-A72E907C8768}">
  <sheetPr>
    <tabColor rgb="FF92D050"/>
  </sheetPr>
  <dimension ref="A1:J202"/>
  <sheetViews>
    <sheetView zoomScale="130" zoomScaleNormal="130" workbookViewId="0">
      <selection activeCell="F1" sqref="F1:F2"/>
    </sheetView>
  </sheetViews>
  <sheetFormatPr defaultRowHeight="15"/>
  <cols>
    <col min="1" max="1" width="5.28515625" style="109" customWidth="1"/>
    <col min="2" max="2" width="32" style="96" customWidth="1"/>
    <col min="3" max="3" width="38" style="96" customWidth="1"/>
    <col min="4" max="4" width="11.7109375" style="96" bestFit="1" customWidth="1"/>
    <col min="5" max="5" width="12.5703125" style="96" customWidth="1"/>
    <col min="6" max="6" width="33.7109375" style="195" customWidth="1"/>
    <col min="7" max="10" width="9.7109375" style="96" customWidth="1"/>
    <col min="11" max="16384" width="9.140625" style="96"/>
  </cols>
  <sheetData>
    <row r="1" spans="1:10" ht="48" customHeight="1">
      <c r="A1" s="380" t="s">
        <v>648</v>
      </c>
      <c r="B1" s="251" t="s">
        <v>272</v>
      </c>
      <c r="C1" s="251" t="s">
        <v>273</v>
      </c>
      <c r="D1" s="251" t="s">
        <v>1</v>
      </c>
      <c r="E1" s="251" t="s">
        <v>274</v>
      </c>
      <c r="F1" s="381" t="s">
        <v>275</v>
      </c>
      <c r="G1" s="251" t="s">
        <v>2</v>
      </c>
      <c r="H1" s="251"/>
      <c r="I1" s="251"/>
      <c r="J1" s="251"/>
    </row>
    <row r="2" spans="1:10" ht="29.25" customHeight="1">
      <c r="A2" s="380"/>
      <c r="B2" s="251"/>
      <c r="C2" s="251"/>
      <c r="D2" s="251"/>
      <c r="E2" s="251"/>
      <c r="F2" s="381"/>
      <c r="G2" s="382" t="s">
        <v>2689</v>
      </c>
      <c r="H2" s="382" t="s">
        <v>2690</v>
      </c>
      <c r="I2" s="382" t="s">
        <v>2691</v>
      </c>
      <c r="J2" s="382" t="s">
        <v>2692</v>
      </c>
    </row>
    <row r="3" spans="1:10" ht="18.75">
      <c r="A3" s="308" t="s">
        <v>1368</v>
      </c>
      <c r="B3" s="260"/>
      <c r="C3" s="260"/>
      <c r="D3" s="260"/>
      <c r="E3" s="260"/>
      <c r="F3" s="260"/>
      <c r="G3" s="260"/>
      <c r="H3" s="260"/>
      <c r="I3" s="260"/>
      <c r="J3" s="260"/>
    </row>
    <row r="4" spans="1:10" ht="30">
      <c r="A4" s="66" t="s">
        <v>1414</v>
      </c>
      <c r="B4" s="49" t="s">
        <v>1369</v>
      </c>
      <c r="C4" s="49" t="s">
        <v>1370</v>
      </c>
      <c r="D4" s="49" t="s">
        <v>1371</v>
      </c>
      <c r="E4" s="49">
        <v>4600</v>
      </c>
      <c r="F4" s="216" t="s">
        <v>2693</v>
      </c>
      <c r="G4" s="49">
        <v>500</v>
      </c>
      <c r="H4" s="49">
        <v>2000</v>
      </c>
      <c r="I4" s="49">
        <v>1600</v>
      </c>
      <c r="J4" s="49">
        <v>500</v>
      </c>
    </row>
    <row r="5" spans="1:10" ht="45">
      <c r="A5" s="66" t="s">
        <v>1415</v>
      </c>
      <c r="B5" s="97" t="s">
        <v>2694</v>
      </c>
      <c r="C5" s="49" t="s">
        <v>1372</v>
      </c>
      <c r="D5" s="49" t="s">
        <v>1371</v>
      </c>
      <c r="E5" s="97">
        <v>320</v>
      </c>
      <c r="F5" s="216" t="s">
        <v>2695</v>
      </c>
      <c r="G5" s="97">
        <v>60</v>
      </c>
      <c r="H5" s="97">
        <v>120</v>
      </c>
      <c r="I5" s="97">
        <v>140</v>
      </c>
      <c r="J5" s="97"/>
    </row>
    <row r="6" spans="1:10" ht="45">
      <c r="A6" s="66" t="s">
        <v>1416</v>
      </c>
      <c r="B6" s="97" t="s">
        <v>2696</v>
      </c>
      <c r="C6" s="49" t="s">
        <v>1372</v>
      </c>
      <c r="D6" s="49" t="s">
        <v>1371</v>
      </c>
      <c r="E6" s="97">
        <v>25</v>
      </c>
      <c r="F6" s="216" t="s">
        <v>2695</v>
      </c>
      <c r="G6" s="97">
        <v>10</v>
      </c>
      <c r="H6" s="97">
        <v>15</v>
      </c>
      <c r="I6" s="97"/>
      <c r="J6" s="97"/>
    </row>
    <row r="7" spans="1:10" ht="45">
      <c r="A7" s="66" t="s">
        <v>1417</v>
      </c>
      <c r="B7" s="97" t="s">
        <v>2697</v>
      </c>
      <c r="C7" s="49" t="s">
        <v>1372</v>
      </c>
      <c r="D7" s="49" t="s">
        <v>1371</v>
      </c>
      <c r="E7" s="97">
        <v>1890</v>
      </c>
      <c r="F7" s="216" t="s">
        <v>2695</v>
      </c>
      <c r="G7" s="97">
        <v>635</v>
      </c>
      <c r="H7" s="97">
        <v>330</v>
      </c>
      <c r="I7" s="97">
        <v>735</v>
      </c>
      <c r="J7" s="97">
        <v>190</v>
      </c>
    </row>
    <row r="8" spans="1:10" ht="45">
      <c r="A8" s="66" t="s">
        <v>1418</v>
      </c>
      <c r="B8" s="97" t="s">
        <v>2698</v>
      </c>
      <c r="C8" s="49" t="s">
        <v>1372</v>
      </c>
      <c r="D8" s="49" t="s">
        <v>1371</v>
      </c>
      <c r="E8" s="97">
        <v>85</v>
      </c>
      <c r="F8" s="216" t="s">
        <v>2695</v>
      </c>
      <c r="G8" s="97">
        <v>25</v>
      </c>
      <c r="H8" s="97">
        <v>20</v>
      </c>
      <c r="I8" s="97">
        <v>20</v>
      </c>
      <c r="J8" s="97">
        <v>20</v>
      </c>
    </row>
    <row r="9" spans="1:10" ht="45">
      <c r="A9" s="66" t="s">
        <v>1419</v>
      </c>
      <c r="B9" s="97" t="s">
        <v>2699</v>
      </c>
      <c r="C9" s="49" t="s">
        <v>1372</v>
      </c>
      <c r="D9" s="49" t="s">
        <v>1371</v>
      </c>
      <c r="E9" s="97">
        <v>25</v>
      </c>
      <c r="F9" s="216" t="s">
        <v>2695</v>
      </c>
      <c r="G9" s="97">
        <v>10</v>
      </c>
      <c r="H9" s="97">
        <v>15</v>
      </c>
      <c r="I9" s="97"/>
      <c r="J9" s="97"/>
    </row>
    <row r="10" spans="1:10" ht="45">
      <c r="A10" s="66" t="s">
        <v>1420</v>
      </c>
      <c r="B10" s="97" t="s">
        <v>2700</v>
      </c>
      <c r="C10" s="49" t="s">
        <v>1372</v>
      </c>
      <c r="D10" s="49" t="s">
        <v>1371</v>
      </c>
      <c r="E10" s="97">
        <v>205</v>
      </c>
      <c r="F10" s="216" t="s">
        <v>2695</v>
      </c>
      <c r="G10" s="97">
        <v>50</v>
      </c>
      <c r="H10" s="97">
        <v>85</v>
      </c>
      <c r="I10" s="97">
        <v>30</v>
      </c>
      <c r="J10" s="97">
        <v>40</v>
      </c>
    </row>
    <row r="11" spans="1:10" ht="45">
      <c r="A11" s="66" t="s">
        <v>1421</v>
      </c>
      <c r="B11" s="112" t="s">
        <v>2701</v>
      </c>
      <c r="C11" s="112" t="s">
        <v>2702</v>
      </c>
      <c r="D11" s="112" t="s">
        <v>27</v>
      </c>
      <c r="E11" s="113">
        <v>50</v>
      </c>
      <c r="F11" s="216" t="s">
        <v>2695</v>
      </c>
      <c r="G11" s="84">
        <v>0</v>
      </c>
      <c r="H11" s="84">
        <v>25</v>
      </c>
      <c r="I11" s="84">
        <v>25</v>
      </c>
      <c r="J11" s="84">
        <v>0</v>
      </c>
    </row>
    <row r="12" spans="1:10" ht="30">
      <c r="A12" s="66" t="s">
        <v>1422</v>
      </c>
      <c r="B12" s="97" t="s">
        <v>2703</v>
      </c>
      <c r="C12" s="97" t="s">
        <v>2704</v>
      </c>
      <c r="D12" s="97" t="s">
        <v>286</v>
      </c>
      <c r="E12" s="97">
        <v>50</v>
      </c>
      <c r="F12" s="216" t="s">
        <v>2705</v>
      </c>
      <c r="G12" s="97">
        <v>25</v>
      </c>
      <c r="H12" s="97"/>
      <c r="I12" s="97">
        <v>25</v>
      </c>
      <c r="J12" s="97"/>
    </row>
    <row r="13" spans="1:10">
      <c r="A13" s="66" t="s">
        <v>1423</v>
      </c>
      <c r="B13" s="98" t="s">
        <v>2706</v>
      </c>
      <c r="C13" s="68" t="s">
        <v>2707</v>
      </c>
      <c r="D13" s="98" t="s">
        <v>27</v>
      </c>
      <c r="E13" s="53">
        <v>100</v>
      </c>
      <c r="F13" s="216" t="s">
        <v>2708</v>
      </c>
      <c r="G13" s="99">
        <v>25</v>
      </c>
      <c r="H13" s="99">
        <v>25</v>
      </c>
      <c r="I13" s="99">
        <v>25</v>
      </c>
      <c r="J13" s="99">
        <v>25</v>
      </c>
    </row>
    <row r="14" spans="1:10" ht="45">
      <c r="A14" s="66" t="s">
        <v>1424</v>
      </c>
      <c r="B14" s="98" t="s">
        <v>2709</v>
      </c>
      <c r="C14" s="68" t="s">
        <v>2707</v>
      </c>
      <c r="D14" s="98" t="s">
        <v>27</v>
      </c>
      <c r="E14" s="53">
        <v>250</v>
      </c>
      <c r="F14" s="216" t="s">
        <v>2708</v>
      </c>
      <c r="G14" s="99">
        <v>75</v>
      </c>
      <c r="H14" s="99">
        <v>50</v>
      </c>
      <c r="I14" s="99">
        <v>100</v>
      </c>
      <c r="J14" s="99">
        <v>25</v>
      </c>
    </row>
    <row r="15" spans="1:10">
      <c r="A15" s="66" t="s">
        <v>1425</v>
      </c>
      <c r="B15" s="49" t="s">
        <v>1373</v>
      </c>
      <c r="C15" s="49" t="s">
        <v>1374</v>
      </c>
      <c r="D15" s="49" t="s">
        <v>1375</v>
      </c>
      <c r="E15" s="49">
        <v>1.55</v>
      </c>
      <c r="F15" s="216" t="s">
        <v>2708</v>
      </c>
      <c r="G15" s="49">
        <v>0.2</v>
      </c>
      <c r="H15" s="49">
        <v>1.2</v>
      </c>
      <c r="I15" s="49">
        <v>0.15</v>
      </c>
      <c r="J15" s="49"/>
    </row>
    <row r="16" spans="1:10">
      <c r="A16" s="66" t="s">
        <v>1426</v>
      </c>
      <c r="B16" s="98" t="s">
        <v>2710</v>
      </c>
      <c r="C16" s="69" t="s">
        <v>2711</v>
      </c>
      <c r="D16" s="98" t="s">
        <v>27</v>
      </c>
      <c r="E16" s="53">
        <v>4000</v>
      </c>
      <c r="F16" s="216" t="s">
        <v>2708</v>
      </c>
      <c r="G16" s="99">
        <v>1250</v>
      </c>
      <c r="H16" s="99">
        <v>1250</v>
      </c>
      <c r="I16" s="99">
        <v>1250</v>
      </c>
      <c r="J16" s="99">
        <v>250</v>
      </c>
    </row>
    <row r="17" spans="1:10">
      <c r="A17" s="66" t="s">
        <v>1427</v>
      </c>
      <c r="B17" s="98" t="s">
        <v>2712</v>
      </c>
      <c r="C17" s="98"/>
      <c r="D17" s="98" t="s">
        <v>89</v>
      </c>
      <c r="E17" s="98">
        <v>1</v>
      </c>
      <c r="F17" s="216" t="s">
        <v>2708</v>
      </c>
      <c r="G17" s="98">
        <v>250</v>
      </c>
      <c r="H17" s="98">
        <v>250</v>
      </c>
      <c r="I17" s="98">
        <v>250</v>
      </c>
      <c r="J17" s="98">
        <v>250</v>
      </c>
    </row>
    <row r="18" spans="1:10" ht="30">
      <c r="A18" s="66" t="s">
        <v>1428</v>
      </c>
      <c r="B18" s="49" t="s">
        <v>1376</v>
      </c>
      <c r="C18" s="49" t="s">
        <v>1377</v>
      </c>
      <c r="D18" s="49" t="s">
        <v>1375</v>
      </c>
      <c r="E18" s="49">
        <v>24.3</v>
      </c>
      <c r="F18" s="216" t="s">
        <v>2713</v>
      </c>
      <c r="G18" s="49">
        <v>7</v>
      </c>
      <c r="H18" s="49">
        <v>5.15</v>
      </c>
      <c r="I18" s="49">
        <v>12.15</v>
      </c>
      <c r="J18" s="49"/>
    </row>
    <row r="19" spans="1:10" ht="68.25" customHeight="1">
      <c r="A19" s="66" t="s">
        <v>1429</v>
      </c>
      <c r="B19" s="49" t="s">
        <v>1378</v>
      </c>
      <c r="C19" s="49" t="s">
        <v>1379</v>
      </c>
      <c r="D19" s="49" t="s">
        <v>1375</v>
      </c>
      <c r="E19" s="49">
        <v>407</v>
      </c>
      <c r="F19" s="216" t="s">
        <v>2714</v>
      </c>
      <c r="G19" s="49">
        <v>95</v>
      </c>
      <c r="H19" s="49">
        <v>175</v>
      </c>
      <c r="I19" s="49">
        <v>102</v>
      </c>
      <c r="J19" s="49">
        <v>35</v>
      </c>
    </row>
    <row r="20" spans="1:10" ht="180">
      <c r="A20" s="66" t="s">
        <v>1430</v>
      </c>
      <c r="B20" s="49" t="s">
        <v>1380</v>
      </c>
      <c r="C20" s="49" t="s">
        <v>1381</v>
      </c>
      <c r="D20" s="49" t="s">
        <v>1382</v>
      </c>
      <c r="E20" s="49">
        <v>1340</v>
      </c>
      <c r="F20" s="216" t="s">
        <v>2715</v>
      </c>
      <c r="G20" s="49">
        <v>600</v>
      </c>
      <c r="H20" s="49">
        <v>270</v>
      </c>
      <c r="I20" s="49">
        <v>270</v>
      </c>
      <c r="J20" s="49">
        <v>200</v>
      </c>
    </row>
    <row r="21" spans="1:10" ht="30">
      <c r="A21" s="66" t="s">
        <v>1431</v>
      </c>
      <c r="B21" s="49" t="s">
        <v>1383</v>
      </c>
      <c r="C21" s="49" t="s">
        <v>1384</v>
      </c>
      <c r="D21" s="49" t="s">
        <v>1385</v>
      </c>
      <c r="E21" s="49">
        <v>725</v>
      </c>
      <c r="F21" s="216" t="s">
        <v>2716</v>
      </c>
      <c r="G21" s="49">
        <v>305</v>
      </c>
      <c r="H21" s="49">
        <v>50</v>
      </c>
      <c r="I21" s="49">
        <v>300</v>
      </c>
      <c r="J21" s="49">
        <v>70</v>
      </c>
    </row>
    <row r="22" spans="1:10">
      <c r="A22" s="66" t="s">
        <v>1432</v>
      </c>
      <c r="B22" s="112" t="s">
        <v>2717</v>
      </c>
      <c r="C22" s="112" t="s">
        <v>2718</v>
      </c>
      <c r="D22" s="112" t="s">
        <v>388</v>
      </c>
      <c r="E22" s="113">
        <v>10</v>
      </c>
      <c r="F22" s="216"/>
      <c r="G22" s="84">
        <v>5</v>
      </c>
      <c r="H22" s="84">
        <v>5</v>
      </c>
      <c r="I22" s="84"/>
      <c r="J22" s="84"/>
    </row>
    <row r="23" spans="1:10" ht="45">
      <c r="A23" s="66" t="s">
        <v>1433</v>
      </c>
      <c r="B23" s="49" t="s">
        <v>1386</v>
      </c>
      <c r="C23" s="49" t="s">
        <v>1387</v>
      </c>
      <c r="D23" s="49" t="s">
        <v>1371</v>
      </c>
      <c r="E23" s="49">
        <v>200</v>
      </c>
      <c r="F23" s="216" t="s">
        <v>2719</v>
      </c>
      <c r="G23" s="49">
        <v>100</v>
      </c>
      <c r="H23" s="49">
        <v>100</v>
      </c>
      <c r="I23" s="49"/>
      <c r="J23" s="49"/>
    </row>
    <row r="24" spans="1:10" ht="45">
      <c r="A24" s="66" t="s">
        <v>1434</v>
      </c>
      <c r="B24" s="49" t="s">
        <v>1388</v>
      </c>
      <c r="C24" s="49" t="s">
        <v>1389</v>
      </c>
      <c r="D24" s="49" t="s">
        <v>747</v>
      </c>
      <c r="E24" s="49">
        <v>20</v>
      </c>
      <c r="F24" s="216" t="s">
        <v>2693</v>
      </c>
      <c r="G24" s="49">
        <v>10</v>
      </c>
      <c r="H24" s="49">
        <v>10</v>
      </c>
      <c r="I24" s="49"/>
      <c r="J24" s="49"/>
    </row>
    <row r="25" spans="1:10" ht="30">
      <c r="A25" s="66" t="s">
        <v>1435</v>
      </c>
      <c r="B25" s="49" t="s">
        <v>2720</v>
      </c>
      <c r="C25" s="49" t="s">
        <v>2721</v>
      </c>
      <c r="D25" s="49" t="s">
        <v>1371</v>
      </c>
      <c r="E25" s="49">
        <v>850</v>
      </c>
      <c r="F25" s="216" t="s">
        <v>2693</v>
      </c>
      <c r="G25" s="49">
        <v>250</v>
      </c>
      <c r="H25" s="49">
        <v>200</v>
      </c>
      <c r="I25" s="49">
        <v>250</v>
      </c>
      <c r="J25" s="49">
        <v>150</v>
      </c>
    </row>
    <row r="26" spans="1:10" ht="45">
      <c r="A26" s="66" t="s">
        <v>1436</v>
      </c>
      <c r="B26" s="49" t="s">
        <v>2722</v>
      </c>
      <c r="C26" s="49" t="s">
        <v>2723</v>
      </c>
      <c r="D26" s="49" t="s">
        <v>1371</v>
      </c>
      <c r="E26" s="49">
        <v>1500</v>
      </c>
      <c r="F26" s="216" t="s">
        <v>2724</v>
      </c>
      <c r="G26" s="49">
        <v>350</v>
      </c>
      <c r="H26" s="49">
        <v>350</v>
      </c>
      <c r="I26" s="49">
        <v>450</v>
      </c>
      <c r="J26" s="49">
        <v>350</v>
      </c>
    </row>
    <row r="27" spans="1:10" ht="45">
      <c r="A27" s="66" t="s">
        <v>1437</v>
      </c>
      <c r="B27" s="49" t="s">
        <v>2725</v>
      </c>
      <c r="C27" s="49" t="s">
        <v>2723</v>
      </c>
      <c r="D27" s="49" t="s">
        <v>1371</v>
      </c>
      <c r="E27" s="49">
        <v>900</v>
      </c>
      <c r="F27" s="216" t="s">
        <v>2724</v>
      </c>
      <c r="G27" s="49">
        <v>295</v>
      </c>
      <c r="H27" s="49">
        <v>175</v>
      </c>
      <c r="I27" s="49">
        <v>255</v>
      </c>
      <c r="J27" s="49">
        <v>175</v>
      </c>
    </row>
    <row r="28" spans="1:10" s="101" customFormat="1" ht="30">
      <c r="A28" s="66" t="s">
        <v>1438</v>
      </c>
      <c r="B28" s="89" t="s">
        <v>2726</v>
      </c>
      <c r="C28" s="92" t="s">
        <v>2723</v>
      </c>
      <c r="D28" s="90" t="s">
        <v>27</v>
      </c>
      <c r="E28" s="100">
        <v>60</v>
      </c>
      <c r="F28" s="216" t="s">
        <v>2693</v>
      </c>
      <c r="G28" s="89">
        <v>20</v>
      </c>
      <c r="H28" s="90">
        <v>20</v>
      </c>
      <c r="I28" s="90">
        <v>10</v>
      </c>
      <c r="J28" s="90">
        <v>10</v>
      </c>
    </row>
    <row r="29" spans="1:10" s="101" customFormat="1" ht="30">
      <c r="A29" s="66" t="s">
        <v>2727</v>
      </c>
      <c r="B29" s="89" t="s">
        <v>2728</v>
      </c>
      <c r="C29" s="89" t="s">
        <v>2729</v>
      </c>
      <c r="D29" s="89" t="s">
        <v>27</v>
      </c>
      <c r="E29" s="89">
        <v>100</v>
      </c>
      <c r="F29" s="216" t="s">
        <v>2693</v>
      </c>
      <c r="G29" s="89">
        <v>50</v>
      </c>
      <c r="H29" s="89"/>
      <c r="I29" s="89">
        <v>50</v>
      </c>
      <c r="J29" s="89"/>
    </row>
    <row r="30" spans="1:10" s="101" customFormat="1" ht="30">
      <c r="A30" s="66" t="s">
        <v>2730</v>
      </c>
      <c r="B30" s="90" t="s">
        <v>2731</v>
      </c>
      <c r="C30" s="92" t="s">
        <v>2723</v>
      </c>
      <c r="D30" s="90" t="s">
        <v>27</v>
      </c>
      <c r="E30" s="102">
        <v>50</v>
      </c>
      <c r="F30" s="216" t="s">
        <v>2693</v>
      </c>
      <c r="G30" s="89">
        <v>10</v>
      </c>
      <c r="H30" s="90">
        <v>10</v>
      </c>
      <c r="I30" s="90">
        <v>10</v>
      </c>
      <c r="J30" s="90">
        <v>20</v>
      </c>
    </row>
    <row r="31" spans="1:10" s="101" customFormat="1" ht="30">
      <c r="A31" s="66" t="s">
        <v>2732</v>
      </c>
      <c r="B31" s="90" t="s">
        <v>2733</v>
      </c>
      <c r="C31" s="90" t="s">
        <v>2734</v>
      </c>
      <c r="D31" s="90"/>
      <c r="E31" s="90">
        <v>500</v>
      </c>
      <c r="F31" s="216" t="s">
        <v>2693</v>
      </c>
      <c r="G31" s="90">
        <v>125</v>
      </c>
      <c r="H31" s="90">
        <v>125</v>
      </c>
      <c r="I31" s="90">
        <v>125</v>
      </c>
      <c r="J31" s="90">
        <v>125</v>
      </c>
    </row>
    <row r="32" spans="1:10" s="101" customFormat="1" ht="30">
      <c r="A32" s="66" t="s">
        <v>2735</v>
      </c>
      <c r="B32" s="90" t="s">
        <v>2736</v>
      </c>
      <c r="C32" s="92" t="s">
        <v>2723</v>
      </c>
      <c r="D32" s="90" t="s">
        <v>27</v>
      </c>
      <c r="E32" s="102">
        <v>640</v>
      </c>
      <c r="F32" s="216" t="s">
        <v>2693</v>
      </c>
      <c r="G32" s="90">
        <v>155</v>
      </c>
      <c r="H32" s="90">
        <v>165</v>
      </c>
      <c r="I32" s="90">
        <v>165</v>
      </c>
      <c r="J32" s="90">
        <v>155</v>
      </c>
    </row>
    <row r="33" spans="1:10" s="101" customFormat="1" ht="30">
      <c r="A33" s="66" t="s">
        <v>2737</v>
      </c>
      <c r="B33" s="90" t="s">
        <v>2733</v>
      </c>
      <c r="C33" s="90" t="s">
        <v>2738</v>
      </c>
      <c r="D33" s="90" t="s">
        <v>27</v>
      </c>
      <c r="E33" s="90">
        <v>500</v>
      </c>
      <c r="F33" s="216" t="s">
        <v>2693</v>
      </c>
      <c r="G33" s="90">
        <v>125</v>
      </c>
      <c r="H33" s="90">
        <v>125</v>
      </c>
      <c r="I33" s="90">
        <v>125</v>
      </c>
      <c r="J33" s="90">
        <v>125</v>
      </c>
    </row>
    <row r="34" spans="1:10" s="101" customFormat="1" ht="30">
      <c r="A34" s="66" t="s">
        <v>2739</v>
      </c>
      <c r="B34" s="90" t="s">
        <v>2740</v>
      </c>
      <c r="C34" s="92" t="s">
        <v>2723</v>
      </c>
      <c r="D34" s="90" t="s">
        <v>27</v>
      </c>
      <c r="E34" s="102">
        <v>30</v>
      </c>
      <c r="F34" s="216" t="s">
        <v>2693</v>
      </c>
      <c r="G34" s="89">
        <v>10</v>
      </c>
      <c r="H34" s="90">
        <v>10</v>
      </c>
      <c r="I34" s="90">
        <v>10</v>
      </c>
      <c r="J34" s="90"/>
    </row>
    <row r="35" spans="1:10" ht="12.75" customHeight="1">
      <c r="A35" s="66" t="s">
        <v>2741</v>
      </c>
      <c r="B35" s="99" t="s">
        <v>2742</v>
      </c>
      <c r="C35" s="68" t="s">
        <v>2743</v>
      </c>
      <c r="D35" s="49" t="s">
        <v>1371</v>
      </c>
      <c r="E35" s="97">
        <v>635</v>
      </c>
      <c r="F35" s="216" t="s">
        <v>2744</v>
      </c>
      <c r="G35" s="97">
        <v>290</v>
      </c>
      <c r="H35" s="97">
        <v>40</v>
      </c>
      <c r="I35" s="97">
        <v>290</v>
      </c>
      <c r="J35" s="97">
        <v>175</v>
      </c>
    </row>
    <row r="36" spans="1:10" ht="60">
      <c r="A36" s="66" t="s">
        <v>2745</v>
      </c>
      <c r="B36" s="98" t="s">
        <v>2746</v>
      </c>
      <c r="C36" s="97" t="s">
        <v>2747</v>
      </c>
      <c r="D36" s="49" t="s">
        <v>1371</v>
      </c>
      <c r="E36" s="97">
        <v>250</v>
      </c>
      <c r="F36" s="216" t="s">
        <v>2748</v>
      </c>
      <c r="G36" s="97">
        <v>60</v>
      </c>
      <c r="H36" s="97">
        <v>60</v>
      </c>
      <c r="I36" s="97">
        <v>60</v>
      </c>
      <c r="J36" s="97">
        <v>70</v>
      </c>
    </row>
    <row r="37" spans="1:10" ht="75">
      <c r="A37" s="66" t="s">
        <v>2749</v>
      </c>
      <c r="B37" s="98" t="s">
        <v>2750</v>
      </c>
      <c r="C37" s="98" t="s">
        <v>2751</v>
      </c>
      <c r="D37" s="98" t="s">
        <v>27</v>
      </c>
      <c r="E37" s="98">
        <v>500</v>
      </c>
      <c r="F37" s="216" t="s">
        <v>2693</v>
      </c>
      <c r="G37" s="98">
        <v>250</v>
      </c>
      <c r="H37" s="98"/>
      <c r="I37" s="98">
        <v>250</v>
      </c>
      <c r="J37" s="98"/>
    </row>
    <row r="38" spans="1:10" ht="30">
      <c r="A38" s="66" t="s">
        <v>2752</v>
      </c>
      <c r="B38" s="99" t="s">
        <v>2753</v>
      </c>
      <c r="C38" s="68" t="s">
        <v>2743</v>
      </c>
      <c r="D38" s="49" t="s">
        <v>1371</v>
      </c>
      <c r="E38" s="97">
        <v>100</v>
      </c>
      <c r="F38" s="216" t="s">
        <v>2693</v>
      </c>
      <c r="G38" s="97">
        <v>33</v>
      </c>
      <c r="H38" s="97">
        <v>33</v>
      </c>
      <c r="I38" s="97">
        <v>34</v>
      </c>
      <c r="J38" s="97"/>
    </row>
    <row r="39" spans="1:10" ht="30">
      <c r="A39" s="66" t="s">
        <v>2754</v>
      </c>
      <c r="B39" s="49" t="s">
        <v>2755</v>
      </c>
      <c r="C39" s="97" t="s">
        <v>1390</v>
      </c>
      <c r="D39" s="49" t="s">
        <v>1371</v>
      </c>
      <c r="E39" s="97">
        <v>20</v>
      </c>
      <c r="F39" s="216" t="s">
        <v>2693</v>
      </c>
      <c r="G39" s="97">
        <v>5</v>
      </c>
      <c r="H39" s="97">
        <v>8</v>
      </c>
      <c r="I39" s="97">
        <v>7</v>
      </c>
      <c r="J39" s="97"/>
    </row>
    <row r="40" spans="1:10" ht="30">
      <c r="A40" s="66" t="s">
        <v>2756</v>
      </c>
      <c r="B40" s="49" t="s">
        <v>2757</v>
      </c>
      <c r="C40" s="97" t="s">
        <v>1390</v>
      </c>
      <c r="D40" s="49" t="s">
        <v>1371</v>
      </c>
      <c r="E40" s="97">
        <v>10</v>
      </c>
      <c r="F40" s="216" t="s">
        <v>2693</v>
      </c>
      <c r="G40" s="97">
        <v>3</v>
      </c>
      <c r="H40" s="97">
        <v>3</v>
      </c>
      <c r="I40" s="97">
        <v>4</v>
      </c>
      <c r="J40" s="97"/>
    </row>
    <row r="41" spans="1:10" ht="30">
      <c r="A41" s="66" t="s">
        <v>2758</v>
      </c>
      <c r="B41" s="49" t="s">
        <v>1391</v>
      </c>
      <c r="C41" s="49" t="s">
        <v>1392</v>
      </c>
      <c r="D41" s="49" t="s">
        <v>1382</v>
      </c>
      <c r="E41" s="49">
        <v>1500</v>
      </c>
      <c r="F41" s="216" t="s">
        <v>2759</v>
      </c>
      <c r="G41" s="49">
        <v>500</v>
      </c>
      <c r="H41" s="49">
        <v>500</v>
      </c>
      <c r="I41" s="49">
        <v>500</v>
      </c>
      <c r="J41" s="49"/>
    </row>
    <row r="42" spans="1:10" ht="30">
      <c r="A42" s="66" t="s">
        <v>2760</v>
      </c>
      <c r="B42" s="98" t="s">
        <v>2761</v>
      </c>
      <c r="C42" s="68" t="s">
        <v>2743</v>
      </c>
      <c r="D42" s="98" t="s">
        <v>27</v>
      </c>
      <c r="E42" s="53">
        <v>35</v>
      </c>
      <c r="F42" s="216" t="s">
        <v>2693</v>
      </c>
      <c r="G42" s="99">
        <v>10</v>
      </c>
      <c r="H42" s="99">
        <v>10</v>
      </c>
      <c r="I42" s="99">
        <v>10</v>
      </c>
      <c r="J42" s="99">
        <v>5</v>
      </c>
    </row>
    <row r="43" spans="1:10" ht="30">
      <c r="A43" s="66" t="s">
        <v>2762</v>
      </c>
      <c r="B43" s="98" t="s">
        <v>2763</v>
      </c>
      <c r="C43" s="69" t="s">
        <v>2764</v>
      </c>
      <c r="D43" s="98" t="s">
        <v>27</v>
      </c>
      <c r="E43" s="53">
        <v>26</v>
      </c>
      <c r="F43" s="216" t="s">
        <v>2693</v>
      </c>
      <c r="G43" s="99">
        <v>10</v>
      </c>
      <c r="H43" s="99">
        <v>10</v>
      </c>
      <c r="I43" s="99">
        <v>6</v>
      </c>
      <c r="J43" s="99"/>
    </row>
    <row r="44" spans="1:10" ht="30">
      <c r="A44" s="66" t="s">
        <v>2765</v>
      </c>
      <c r="B44" s="98" t="s">
        <v>2766</v>
      </c>
      <c r="C44" s="98" t="s">
        <v>2767</v>
      </c>
      <c r="D44" s="98" t="s">
        <v>27</v>
      </c>
      <c r="E44" s="98">
        <v>2420</v>
      </c>
      <c r="F44" s="216" t="s">
        <v>2744</v>
      </c>
      <c r="G44" s="98">
        <v>1210</v>
      </c>
      <c r="H44" s="98"/>
      <c r="I44" s="98">
        <v>1210</v>
      </c>
      <c r="J44" s="98"/>
    </row>
    <row r="45" spans="1:10" ht="30">
      <c r="A45" s="66" t="s">
        <v>2768</v>
      </c>
      <c r="B45" s="98" t="s">
        <v>2766</v>
      </c>
      <c r="C45" s="98" t="s">
        <v>2769</v>
      </c>
      <c r="D45" s="98" t="s">
        <v>27</v>
      </c>
      <c r="E45" s="98">
        <v>2000</v>
      </c>
      <c r="F45" s="216" t="s">
        <v>2744</v>
      </c>
      <c r="G45" s="98">
        <v>1000</v>
      </c>
      <c r="H45" s="98"/>
      <c r="I45" s="98">
        <v>1000</v>
      </c>
      <c r="J45" s="98"/>
    </row>
    <row r="46" spans="1:10" ht="60">
      <c r="A46" s="66" t="s">
        <v>2770</v>
      </c>
      <c r="B46" s="98" t="s">
        <v>2771</v>
      </c>
      <c r="C46" s="68" t="s">
        <v>2772</v>
      </c>
      <c r="D46" s="98" t="s">
        <v>2773</v>
      </c>
      <c r="E46" s="53">
        <v>4960</v>
      </c>
      <c r="F46" s="216" t="s">
        <v>2774</v>
      </c>
      <c r="G46" s="99">
        <v>1100</v>
      </c>
      <c r="H46" s="99">
        <v>1100</v>
      </c>
      <c r="I46" s="99">
        <v>1100</v>
      </c>
      <c r="J46" s="99">
        <v>1660</v>
      </c>
    </row>
    <row r="47" spans="1:10" ht="45">
      <c r="A47" s="66" t="s">
        <v>2775</v>
      </c>
      <c r="B47" s="49" t="s">
        <v>1393</v>
      </c>
      <c r="C47" s="49" t="s">
        <v>1394</v>
      </c>
      <c r="D47" s="49" t="s">
        <v>1382</v>
      </c>
      <c r="E47" s="49">
        <v>300</v>
      </c>
      <c r="F47" s="216" t="s">
        <v>2708</v>
      </c>
      <c r="G47" s="49">
        <v>100</v>
      </c>
      <c r="H47" s="49">
        <v>100</v>
      </c>
      <c r="I47" s="49">
        <v>100</v>
      </c>
      <c r="J47" s="49"/>
    </row>
    <row r="48" spans="1:10" ht="45">
      <c r="A48" s="66" t="s">
        <v>2776</v>
      </c>
      <c r="B48" s="49" t="s">
        <v>1395</v>
      </c>
      <c r="C48" s="49" t="s">
        <v>1396</v>
      </c>
      <c r="D48" s="49" t="s">
        <v>1375</v>
      </c>
      <c r="E48" s="49">
        <v>5</v>
      </c>
      <c r="F48" s="216" t="s">
        <v>2693</v>
      </c>
      <c r="G48" s="49">
        <v>1</v>
      </c>
      <c r="H48" s="49">
        <v>2</v>
      </c>
      <c r="I48" s="49">
        <v>2</v>
      </c>
      <c r="J48" s="49"/>
    </row>
    <row r="49" spans="1:10" ht="30">
      <c r="A49" s="66" t="s">
        <v>2777</v>
      </c>
      <c r="B49" s="49" t="s">
        <v>1397</v>
      </c>
      <c r="C49" s="49" t="s">
        <v>1398</v>
      </c>
      <c r="D49" s="49" t="s">
        <v>1375</v>
      </c>
      <c r="E49" s="49">
        <v>2</v>
      </c>
      <c r="F49" s="216" t="s">
        <v>2693</v>
      </c>
      <c r="G49" s="49">
        <v>1</v>
      </c>
      <c r="H49" s="49">
        <v>1</v>
      </c>
      <c r="I49" s="49"/>
      <c r="J49" s="49"/>
    </row>
    <row r="50" spans="1:10" ht="30">
      <c r="A50" s="66" t="s">
        <v>2778</v>
      </c>
      <c r="B50" s="112" t="s">
        <v>2779</v>
      </c>
      <c r="C50" s="112" t="s">
        <v>2780</v>
      </c>
      <c r="D50" s="112" t="s">
        <v>27</v>
      </c>
      <c r="E50" s="113">
        <v>50</v>
      </c>
      <c r="F50" s="216" t="s">
        <v>2693</v>
      </c>
      <c r="G50" s="84">
        <v>25</v>
      </c>
      <c r="H50" s="84">
        <v>0</v>
      </c>
      <c r="I50" s="84">
        <v>25</v>
      </c>
      <c r="J50" s="84">
        <v>0</v>
      </c>
    </row>
    <row r="51" spans="1:10" ht="30">
      <c r="A51" s="66" t="s">
        <v>2781</v>
      </c>
      <c r="B51" s="49" t="s">
        <v>1399</v>
      </c>
      <c r="C51" s="49" t="s">
        <v>1400</v>
      </c>
      <c r="D51" s="49" t="s">
        <v>1371</v>
      </c>
      <c r="E51" s="49">
        <v>15</v>
      </c>
      <c r="F51" s="216" t="s">
        <v>2693</v>
      </c>
      <c r="G51" s="49">
        <v>5</v>
      </c>
      <c r="H51" s="49">
        <v>5</v>
      </c>
      <c r="I51" s="49">
        <v>5</v>
      </c>
      <c r="J51" s="49"/>
    </row>
    <row r="52" spans="1:10" ht="30">
      <c r="A52" s="66" t="s">
        <v>2782</v>
      </c>
      <c r="B52" s="98" t="s">
        <v>2783</v>
      </c>
      <c r="C52" s="69" t="s">
        <v>2784</v>
      </c>
      <c r="D52" s="98" t="s">
        <v>27</v>
      </c>
      <c r="E52" s="53">
        <v>1700</v>
      </c>
      <c r="F52" s="216" t="s">
        <v>2693</v>
      </c>
      <c r="G52" s="99">
        <v>550</v>
      </c>
      <c r="H52" s="99">
        <v>350</v>
      </c>
      <c r="I52" s="99">
        <v>550</v>
      </c>
      <c r="J52" s="99">
        <v>250</v>
      </c>
    </row>
    <row r="53" spans="1:10" ht="30">
      <c r="A53" s="66" t="s">
        <v>2785</v>
      </c>
      <c r="B53" s="49" t="s">
        <v>1401</v>
      </c>
      <c r="C53" s="49" t="s">
        <v>1402</v>
      </c>
      <c r="D53" s="49" t="s">
        <v>1385</v>
      </c>
      <c r="E53" s="49">
        <v>370</v>
      </c>
      <c r="F53" s="216" t="s">
        <v>2786</v>
      </c>
      <c r="G53" s="49">
        <v>245</v>
      </c>
      <c r="H53" s="49">
        <v>25</v>
      </c>
      <c r="I53" s="49">
        <v>100</v>
      </c>
      <c r="J53" s="49"/>
    </row>
    <row r="54" spans="1:10" ht="45">
      <c r="A54" s="66" t="s">
        <v>2787</v>
      </c>
      <c r="B54" s="49" t="s">
        <v>1403</v>
      </c>
      <c r="C54" s="49" t="s">
        <v>1404</v>
      </c>
      <c r="D54" s="49" t="s">
        <v>1385</v>
      </c>
      <c r="E54" s="49">
        <v>270</v>
      </c>
      <c r="F54" s="216" t="s">
        <v>2788</v>
      </c>
      <c r="G54" s="49">
        <v>160</v>
      </c>
      <c r="H54" s="49">
        <v>60</v>
      </c>
      <c r="I54" s="49">
        <v>25</v>
      </c>
      <c r="J54" s="49">
        <v>25</v>
      </c>
    </row>
    <row r="55" spans="1:10" ht="30">
      <c r="A55" s="66" t="s">
        <v>2789</v>
      </c>
      <c r="B55" s="49" t="s">
        <v>1405</v>
      </c>
      <c r="C55" s="49" t="s">
        <v>1406</v>
      </c>
      <c r="D55" s="49" t="s">
        <v>747</v>
      </c>
      <c r="E55" s="49">
        <v>60000</v>
      </c>
      <c r="F55" s="216" t="s">
        <v>2786</v>
      </c>
      <c r="G55" s="49">
        <v>30000</v>
      </c>
      <c r="H55" s="49">
        <v>5000</v>
      </c>
      <c r="I55" s="49">
        <v>25000</v>
      </c>
      <c r="J55" s="49"/>
    </row>
    <row r="56" spans="1:10" ht="30">
      <c r="A56" s="66" t="s">
        <v>2790</v>
      </c>
      <c r="B56" s="49" t="s">
        <v>1407</v>
      </c>
      <c r="C56" s="49" t="s">
        <v>1408</v>
      </c>
      <c r="D56" s="49" t="s">
        <v>1409</v>
      </c>
      <c r="E56" s="49">
        <v>200</v>
      </c>
      <c r="F56" s="216" t="s">
        <v>2693</v>
      </c>
      <c r="G56" s="49">
        <v>100</v>
      </c>
      <c r="H56" s="49">
        <v>100</v>
      </c>
      <c r="I56" s="49"/>
      <c r="J56" s="49"/>
    </row>
    <row r="57" spans="1:10" ht="30">
      <c r="A57" s="66" t="s">
        <v>2791</v>
      </c>
      <c r="B57" s="98" t="s">
        <v>2792</v>
      </c>
      <c r="C57" s="69" t="s">
        <v>2793</v>
      </c>
      <c r="D57" s="98" t="s">
        <v>2794</v>
      </c>
      <c r="E57" s="53">
        <v>1550</v>
      </c>
      <c r="F57" s="216" t="s">
        <v>2693</v>
      </c>
      <c r="G57" s="99">
        <v>500</v>
      </c>
      <c r="H57" s="99">
        <v>500</v>
      </c>
      <c r="I57" s="99">
        <v>300</v>
      </c>
      <c r="J57" s="99">
        <v>250</v>
      </c>
    </row>
    <row r="58" spans="1:10" ht="30">
      <c r="A58" s="66" t="s">
        <v>2795</v>
      </c>
      <c r="B58" s="98" t="s">
        <v>2796</v>
      </c>
      <c r="C58" s="69" t="s">
        <v>2797</v>
      </c>
      <c r="D58" s="98" t="s">
        <v>2794</v>
      </c>
      <c r="E58" s="53">
        <v>1670</v>
      </c>
      <c r="F58" s="216" t="s">
        <v>2693</v>
      </c>
      <c r="G58" s="99">
        <v>500</v>
      </c>
      <c r="H58" s="99">
        <v>500</v>
      </c>
      <c r="I58" s="99">
        <v>320</v>
      </c>
      <c r="J58" s="99">
        <v>350</v>
      </c>
    </row>
    <row r="59" spans="1:10" ht="30">
      <c r="A59" s="66" t="s">
        <v>2798</v>
      </c>
      <c r="B59" s="98" t="s">
        <v>2799</v>
      </c>
      <c r="C59" s="69" t="s">
        <v>2800</v>
      </c>
      <c r="D59" s="49" t="s">
        <v>747</v>
      </c>
      <c r="E59" s="49">
        <v>90</v>
      </c>
      <c r="F59" s="216" t="s">
        <v>2693</v>
      </c>
      <c r="G59" s="49">
        <v>25</v>
      </c>
      <c r="H59" s="49">
        <v>25</v>
      </c>
      <c r="I59" s="49">
        <v>40</v>
      </c>
      <c r="J59" s="49"/>
    </row>
    <row r="60" spans="1:10" ht="30">
      <c r="A60" s="66" t="s">
        <v>2801</v>
      </c>
      <c r="B60" s="98" t="s">
        <v>2802</v>
      </c>
      <c r="C60" s="69" t="s">
        <v>2800</v>
      </c>
      <c r="D60" s="98" t="s">
        <v>286</v>
      </c>
      <c r="E60" s="53">
        <v>45</v>
      </c>
      <c r="F60" s="216" t="s">
        <v>2693</v>
      </c>
      <c r="G60" s="99"/>
      <c r="H60" s="99">
        <v>40</v>
      </c>
      <c r="I60" s="99">
        <v>5</v>
      </c>
      <c r="J60" s="99"/>
    </row>
    <row r="61" spans="1:10" ht="30">
      <c r="A61" s="66" t="s">
        <v>2803</v>
      </c>
      <c r="B61" s="49" t="s">
        <v>1411</v>
      </c>
      <c r="C61" s="49" t="s">
        <v>1410</v>
      </c>
      <c r="D61" s="49" t="s">
        <v>747</v>
      </c>
      <c r="E61" s="49">
        <v>30</v>
      </c>
      <c r="F61" s="216" t="s">
        <v>2693</v>
      </c>
      <c r="G61" s="49"/>
      <c r="H61" s="49">
        <v>30</v>
      </c>
      <c r="I61" s="49"/>
      <c r="J61" s="49"/>
    </row>
    <row r="62" spans="1:10" ht="30">
      <c r="A62" s="66" t="s">
        <v>2804</v>
      </c>
      <c r="B62" s="89" t="s">
        <v>2805</v>
      </c>
      <c r="C62" s="69" t="s">
        <v>2806</v>
      </c>
      <c r="D62" s="98" t="s">
        <v>89</v>
      </c>
      <c r="E62" s="53">
        <v>36</v>
      </c>
      <c r="F62" s="216" t="s">
        <v>2693</v>
      </c>
      <c r="G62" s="99">
        <v>10</v>
      </c>
      <c r="H62" s="99">
        <v>10</v>
      </c>
      <c r="I62" s="99">
        <v>10</v>
      </c>
      <c r="J62" s="99">
        <v>6</v>
      </c>
    </row>
    <row r="63" spans="1:10" ht="30">
      <c r="A63" s="66" t="s">
        <v>2807</v>
      </c>
      <c r="B63" s="49" t="s">
        <v>1412</v>
      </c>
      <c r="C63" s="49" t="s">
        <v>1410</v>
      </c>
      <c r="D63" s="49" t="s">
        <v>747</v>
      </c>
      <c r="E63" s="49">
        <v>40</v>
      </c>
      <c r="F63" s="216" t="s">
        <v>2693</v>
      </c>
      <c r="G63" s="49">
        <v>20</v>
      </c>
      <c r="H63" s="49">
        <v>20</v>
      </c>
      <c r="I63" s="49"/>
      <c r="J63" s="49"/>
    </row>
    <row r="64" spans="1:10" ht="30">
      <c r="A64" s="66" t="s">
        <v>2808</v>
      </c>
      <c r="B64" s="52" t="s">
        <v>2809</v>
      </c>
      <c r="C64" s="52" t="s">
        <v>1413</v>
      </c>
      <c r="D64" s="52" t="s">
        <v>747</v>
      </c>
      <c r="E64" s="52">
        <v>250</v>
      </c>
      <c r="F64" s="216" t="s">
        <v>2693</v>
      </c>
      <c r="G64" s="52">
        <v>50</v>
      </c>
      <c r="H64" s="52">
        <v>50</v>
      </c>
      <c r="I64" s="52">
        <v>150</v>
      </c>
      <c r="J64" s="52"/>
    </row>
    <row r="65" spans="1:10" s="101" customFormat="1" ht="60">
      <c r="A65" s="66" t="s">
        <v>2810</v>
      </c>
      <c r="B65" s="89" t="s">
        <v>2811</v>
      </c>
      <c r="C65" s="92" t="s">
        <v>2812</v>
      </c>
      <c r="D65" s="89" t="s">
        <v>286</v>
      </c>
      <c r="E65" s="100">
        <v>40</v>
      </c>
      <c r="F65" s="216" t="s">
        <v>2693</v>
      </c>
      <c r="G65" s="90"/>
      <c r="H65" s="90">
        <v>20</v>
      </c>
      <c r="I65" s="90">
        <v>20</v>
      </c>
      <c r="J65" s="90"/>
    </row>
    <row r="66" spans="1:10" ht="45">
      <c r="A66" s="66" t="s">
        <v>2813</v>
      </c>
      <c r="B66" s="98" t="s">
        <v>2814</v>
      </c>
      <c r="C66" s="68" t="s">
        <v>2815</v>
      </c>
      <c r="D66" s="98" t="s">
        <v>286</v>
      </c>
      <c r="E66" s="53">
        <v>15</v>
      </c>
      <c r="F66" s="216" t="s">
        <v>2693</v>
      </c>
      <c r="G66" s="98"/>
      <c r="H66" s="99">
        <v>15</v>
      </c>
      <c r="I66" s="99"/>
      <c r="J66" s="99"/>
    </row>
    <row r="67" spans="1:10" ht="30">
      <c r="A67" s="66" t="s">
        <v>2816</v>
      </c>
      <c r="B67" s="98" t="s">
        <v>2817</v>
      </c>
      <c r="C67" s="68" t="s">
        <v>2818</v>
      </c>
      <c r="D67" s="98" t="s">
        <v>27</v>
      </c>
      <c r="E67" s="53">
        <v>5000</v>
      </c>
      <c r="F67" s="216" t="s">
        <v>2693</v>
      </c>
      <c r="G67" s="99">
        <v>1000</v>
      </c>
      <c r="H67" s="99">
        <v>2000</v>
      </c>
      <c r="I67" s="99">
        <v>1000</v>
      </c>
      <c r="J67" s="99">
        <v>1000</v>
      </c>
    </row>
    <row r="68" spans="1:10" ht="30">
      <c r="A68" s="66" t="s">
        <v>2819</v>
      </c>
      <c r="B68" s="98" t="s">
        <v>2820</v>
      </c>
      <c r="C68" s="98" t="s">
        <v>2821</v>
      </c>
      <c r="D68" s="98" t="s">
        <v>89</v>
      </c>
      <c r="E68" s="98">
        <v>2</v>
      </c>
      <c r="F68" s="216" t="s">
        <v>2693</v>
      </c>
      <c r="G68" s="98">
        <v>500</v>
      </c>
      <c r="H68" s="98"/>
      <c r="I68" s="98">
        <v>500</v>
      </c>
      <c r="J68" s="98"/>
    </row>
    <row r="69" spans="1:10" ht="30">
      <c r="A69" s="66" t="s">
        <v>2822</v>
      </c>
      <c r="B69" s="89" t="s">
        <v>2823</v>
      </c>
      <c r="C69" s="68" t="s">
        <v>2818</v>
      </c>
      <c r="D69" s="98" t="s">
        <v>27</v>
      </c>
      <c r="E69" s="53">
        <v>4500</v>
      </c>
      <c r="F69" s="216" t="s">
        <v>2693</v>
      </c>
      <c r="G69" s="99">
        <v>1000</v>
      </c>
      <c r="H69" s="99">
        <v>1500</v>
      </c>
      <c r="I69" s="99">
        <v>2000</v>
      </c>
      <c r="J69" s="99"/>
    </row>
    <row r="70" spans="1:10" ht="30">
      <c r="A70" s="66" t="s">
        <v>2824</v>
      </c>
      <c r="B70" s="89" t="s">
        <v>2825</v>
      </c>
      <c r="C70" s="68" t="s">
        <v>2818</v>
      </c>
      <c r="D70" s="98" t="s">
        <v>27</v>
      </c>
      <c r="E70" s="53">
        <v>11268</v>
      </c>
      <c r="F70" s="216" t="s">
        <v>2693</v>
      </c>
      <c r="G70" s="99">
        <v>11268</v>
      </c>
      <c r="H70" s="99"/>
      <c r="I70" s="99"/>
      <c r="J70" s="99"/>
    </row>
    <row r="71" spans="1:10" ht="30">
      <c r="A71" s="66" t="s">
        <v>2826</v>
      </c>
      <c r="B71" s="98" t="s">
        <v>2827</v>
      </c>
      <c r="C71" s="68" t="s">
        <v>2828</v>
      </c>
      <c r="D71" s="98" t="s">
        <v>2773</v>
      </c>
      <c r="E71" s="53">
        <v>1300</v>
      </c>
      <c r="F71" s="216" t="s">
        <v>2693</v>
      </c>
      <c r="G71" s="99">
        <v>500</v>
      </c>
      <c r="H71" s="99">
        <v>500</v>
      </c>
      <c r="I71" s="99">
        <v>150</v>
      </c>
      <c r="J71" s="99">
        <v>150</v>
      </c>
    </row>
    <row r="72" spans="1:10" ht="45">
      <c r="A72" s="66" t="s">
        <v>2829</v>
      </c>
      <c r="B72" s="98" t="s">
        <v>2830</v>
      </c>
      <c r="C72" s="68" t="s">
        <v>2831</v>
      </c>
      <c r="D72" s="98" t="s">
        <v>286</v>
      </c>
      <c r="E72" s="53">
        <v>100</v>
      </c>
      <c r="F72" s="216" t="s">
        <v>2693</v>
      </c>
      <c r="G72" s="99">
        <v>100</v>
      </c>
      <c r="H72" s="99"/>
      <c r="I72" s="99"/>
      <c r="J72" s="99"/>
    </row>
    <row r="73" spans="1:10" ht="30">
      <c r="A73" s="66" t="s">
        <v>2832</v>
      </c>
      <c r="B73" s="98" t="s">
        <v>2833</v>
      </c>
      <c r="C73" s="68" t="s">
        <v>2834</v>
      </c>
      <c r="D73" s="98" t="s">
        <v>2773</v>
      </c>
      <c r="E73" s="53">
        <v>501</v>
      </c>
      <c r="F73" s="216" t="s">
        <v>2693</v>
      </c>
      <c r="G73" s="99"/>
      <c r="H73" s="99">
        <v>249</v>
      </c>
      <c r="I73" s="99">
        <v>252</v>
      </c>
      <c r="J73" s="99"/>
    </row>
    <row r="74" spans="1:10" ht="30">
      <c r="A74" s="66" t="s">
        <v>2835</v>
      </c>
      <c r="B74" s="98" t="s">
        <v>2836</v>
      </c>
      <c r="C74" s="68" t="s">
        <v>2834</v>
      </c>
      <c r="D74" s="98" t="s">
        <v>2773</v>
      </c>
      <c r="E74" s="53">
        <v>201</v>
      </c>
      <c r="F74" s="216" t="s">
        <v>2693</v>
      </c>
      <c r="G74" s="99"/>
      <c r="H74" s="99">
        <v>101</v>
      </c>
      <c r="I74" s="99">
        <v>100</v>
      </c>
      <c r="J74" s="99"/>
    </row>
    <row r="75" spans="1:10" ht="30">
      <c r="A75" s="66" t="s">
        <v>2837</v>
      </c>
      <c r="B75" s="98" t="s">
        <v>2838</v>
      </c>
      <c r="C75" s="68" t="s">
        <v>2839</v>
      </c>
      <c r="D75" s="98" t="s">
        <v>2794</v>
      </c>
      <c r="E75" s="53">
        <v>200</v>
      </c>
      <c r="F75" s="216" t="s">
        <v>2693</v>
      </c>
      <c r="G75" s="99">
        <v>50</v>
      </c>
      <c r="H75" s="99"/>
      <c r="I75" s="99">
        <v>100</v>
      </c>
      <c r="J75" s="99">
        <v>50</v>
      </c>
    </row>
    <row r="76" spans="1:10" ht="30">
      <c r="A76" s="66" t="s">
        <v>2840</v>
      </c>
      <c r="B76" s="98" t="s">
        <v>2841</v>
      </c>
      <c r="C76" s="98" t="s">
        <v>2842</v>
      </c>
      <c r="D76" s="98" t="s">
        <v>483</v>
      </c>
      <c r="E76" s="98">
        <v>250</v>
      </c>
      <c r="F76" s="216" t="s">
        <v>2693</v>
      </c>
      <c r="G76" s="98">
        <v>100</v>
      </c>
      <c r="H76" s="98">
        <v>50</v>
      </c>
      <c r="I76" s="98">
        <v>50</v>
      </c>
      <c r="J76" s="98">
        <v>50</v>
      </c>
    </row>
    <row r="77" spans="1:10" ht="30">
      <c r="A77" s="66" t="s">
        <v>2843</v>
      </c>
      <c r="B77" s="89" t="s">
        <v>2844</v>
      </c>
      <c r="C77" s="92" t="s">
        <v>2845</v>
      </c>
      <c r="D77" s="89" t="s">
        <v>2773</v>
      </c>
      <c r="E77" s="100">
        <v>20</v>
      </c>
      <c r="F77" s="216" t="s">
        <v>2846</v>
      </c>
      <c r="G77" s="90"/>
      <c r="H77" s="90">
        <v>10</v>
      </c>
      <c r="I77" s="90">
        <v>10</v>
      </c>
      <c r="J77" s="90"/>
    </row>
    <row r="78" spans="1:10" ht="30">
      <c r="A78" s="66" t="s">
        <v>2847</v>
      </c>
      <c r="B78" s="89" t="s">
        <v>2848</v>
      </c>
      <c r="C78" s="92" t="s">
        <v>2849</v>
      </c>
      <c r="D78" s="89" t="s">
        <v>286</v>
      </c>
      <c r="E78" s="100">
        <v>250</v>
      </c>
      <c r="F78" s="216" t="s">
        <v>2693</v>
      </c>
      <c r="G78" s="90">
        <v>50</v>
      </c>
      <c r="H78" s="90">
        <v>50</v>
      </c>
      <c r="I78" s="90">
        <v>100</v>
      </c>
      <c r="J78" s="90">
        <v>50</v>
      </c>
    </row>
    <row r="79" spans="1:10" ht="60">
      <c r="A79" s="66" t="s">
        <v>2850</v>
      </c>
      <c r="B79" s="98" t="s">
        <v>2851</v>
      </c>
      <c r="C79" s="68" t="s">
        <v>2852</v>
      </c>
      <c r="D79" s="98" t="s">
        <v>2794</v>
      </c>
      <c r="E79" s="53">
        <v>500</v>
      </c>
      <c r="F79" s="216" t="s">
        <v>2853</v>
      </c>
      <c r="G79" s="99"/>
      <c r="H79" s="99">
        <v>250</v>
      </c>
      <c r="I79" s="99">
        <v>250</v>
      </c>
      <c r="J79" s="99"/>
    </row>
    <row r="80" spans="1:10" ht="30">
      <c r="A80" s="66" t="s">
        <v>2854</v>
      </c>
      <c r="B80" s="98" t="s">
        <v>2855</v>
      </c>
      <c r="C80" s="68" t="s">
        <v>2856</v>
      </c>
      <c r="D80" s="98" t="s">
        <v>2794</v>
      </c>
      <c r="E80" s="53">
        <v>130</v>
      </c>
      <c r="F80" s="216" t="s">
        <v>2693</v>
      </c>
      <c r="G80" s="99"/>
      <c r="H80" s="99">
        <v>130</v>
      </c>
      <c r="I80" s="99"/>
      <c r="J80" s="99"/>
    </row>
    <row r="81" spans="1:10" ht="30">
      <c r="A81" s="66" t="s">
        <v>2857</v>
      </c>
      <c r="B81" s="98" t="s">
        <v>2858</v>
      </c>
      <c r="C81" s="69" t="s">
        <v>2859</v>
      </c>
      <c r="D81" s="98" t="s">
        <v>2773</v>
      </c>
      <c r="E81" s="53">
        <v>300</v>
      </c>
      <c r="F81" s="216" t="s">
        <v>2693</v>
      </c>
      <c r="G81" s="99">
        <v>150</v>
      </c>
      <c r="H81" s="99">
        <v>150</v>
      </c>
      <c r="I81" s="99"/>
      <c r="J81" s="99"/>
    </row>
    <row r="82" spans="1:10" ht="30">
      <c r="A82" s="66" t="s">
        <v>2860</v>
      </c>
      <c r="B82" s="98" t="s">
        <v>2861</v>
      </c>
      <c r="C82" s="68" t="s">
        <v>2862</v>
      </c>
      <c r="D82" s="98" t="s">
        <v>27</v>
      </c>
      <c r="E82" s="53">
        <v>575</v>
      </c>
      <c r="F82" s="216" t="s">
        <v>2693</v>
      </c>
      <c r="G82" s="99">
        <v>575</v>
      </c>
      <c r="H82" s="99"/>
      <c r="I82" s="99"/>
      <c r="J82" s="99"/>
    </row>
    <row r="83" spans="1:10" ht="30">
      <c r="A83" s="66" t="s">
        <v>2863</v>
      </c>
      <c r="B83" s="98" t="s">
        <v>2864</v>
      </c>
      <c r="C83" s="69" t="s">
        <v>2865</v>
      </c>
      <c r="D83" s="98" t="s">
        <v>89</v>
      </c>
      <c r="E83" s="103">
        <v>25</v>
      </c>
      <c r="F83" s="216" t="s">
        <v>2866</v>
      </c>
      <c r="G83" s="99">
        <v>10</v>
      </c>
      <c r="H83" s="99">
        <v>5</v>
      </c>
      <c r="I83" s="99">
        <v>5</v>
      </c>
      <c r="J83" s="99">
        <v>5</v>
      </c>
    </row>
    <row r="84" spans="1:10" ht="30">
      <c r="A84" s="66" t="s">
        <v>2867</v>
      </c>
      <c r="B84" s="98" t="s">
        <v>2868</v>
      </c>
      <c r="C84" s="68" t="s">
        <v>2869</v>
      </c>
      <c r="D84" s="98" t="s">
        <v>89</v>
      </c>
      <c r="E84" s="104">
        <v>14.45</v>
      </c>
      <c r="F84" s="216" t="s">
        <v>2866</v>
      </c>
      <c r="G84" s="105">
        <v>5</v>
      </c>
      <c r="H84" s="99">
        <v>5</v>
      </c>
      <c r="I84" s="99">
        <v>4.45</v>
      </c>
      <c r="J84" s="99"/>
    </row>
    <row r="85" spans="1:10" ht="30">
      <c r="A85" s="66" t="s">
        <v>2870</v>
      </c>
      <c r="B85" s="98" t="s">
        <v>2871</v>
      </c>
      <c r="C85" s="69" t="s">
        <v>2865</v>
      </c>
      <c r="D85" s="98" t="s">
        <v>89</v>
      </c>
      <c r="E85" s="104">
        <v>20.774000000000001</v>
      </c>
      <c r="F85" s="216" t="s">
        <v>2866</v>
      </c>
      <c r="G85" s="99">
        <v>5</v>
      </c>
      <c r="H85" s="99">
        <v>5</v>
      </c>
      <c r="I85" s="99">
        <v>10.773999999999999</v>
      </c>
      <c r="J85" s="99"/>
    </row>
    <row r="86" spans="1:10" ht="30">
      <c r="A86" s="66" t="s">
        <v>2872</v>
      </c>
      <c r="B86" s="98" t="s">
        <v>2873</v>
      </c>
      <c r="C86" s="69" t="s">
        <v>2874</v>
      </c>
      <c r="D86" s="98" t="s">
        <v>89</v>
      </c>
      <c r="E86" s="104">
        <v>3.15</v>
      </c>
      <c r="F86" s="216" t="s">
        <v>2866</v>
      </c>
      <c r="G86" s="99">
        <v>3.15</v>
      </c>
      <c r="H86" s="99"/>
      <c r="I86" s="99"/>
      <c r="J86" s="99"/>
    </row>
    <row r="87" spans="1:10" ht="30">
      <c r="A87" s="66" t="s">
        <v>2875</v>
      </c>
      <c r="B87" s="98" t="s">
        <v>2876</v>
      </c>
      <c r="C87" s="69" t="s">
        <v>2865</v>
      </c>
      <c r="D87" s="98" t="s">
        <v>89</v>
      </c>
      <c r="E87" s="104">
        <v>0.8</v>
      </c>
      <c r="F87" s="216" t="s">
        <v>2866</v>
      </c>
      <c r="G87" s="99"/>
      <c r="H87" s="99">
        <v>0.8</v>
      </c>
      <c r="I87" s="99"/>
      <c r="J87" s="99"/>
    </row>
    <row r="88" spans="1:10" ht="30">
      <c r="A88" s="66" t="s">
        <v>2877</v>
      </c>
      <c r="B88" s="112" t="s">
        <v>2878</v>
      </c>
      <c r="C88" s="112" t="s">
        <v>2879</v>
      </c>
      <c r="D88" s="112" t="s">
        <v>483</v>
      </c>
      <c r="E88" s="113">
        <v>5500</v>
      </c>
      <c r="F88" s="216" t="s">
        <v>2866</v>
      </c>
      <c r="G88" s="84">
        <v>2000</v>
      </c>
      <c r="H88" s="84">
        <v>2500</v>
      </c>
      <c r="I88" s="84">
        <v>1000</v>
      </c>
      <c r="J88" s="84">
        <v>0</v>
      </c>
    </row>
    <row r="89" spans="1:10" ht="30">
      <c r="A89" s="66" t="s">
        <v>2880</v>
      </c>
      <c r="B89" s="98" t="s">
        <v>2881</v>
      </c>
      <c r="C89" s="69" t="s">
        <v>2882</v>
      </c>
      <c r="D89" s="98" t="s">
        <v>286</v>
      </c>
      <c r="E89" s="53">
        <v>15</v>
      </c>
      <c r="F89" s="198" t="s">
        <v>2883</v>
      </c>
      <c r="G89" s="99">
        <v>5</v>
      </c>
      <c r="H89" s="99">
        <v>5</v>
      </c>
      <c r="I89" s="99">
        <v>5</v>
      </c>
      <c r="J89" s="99"/>
    </row>
    <row r="90" spans="1:10" ht="60">
      <c r="A90" s="66" t="s">
        <v>2884</v>
      </c>
      <c r="B90" s="98" t="s">
        <v>2885</v>
      </c>
      <c r="C90" s="68" t="s">
        <v>2886</v>
      </c>
      <c r="D90" s="98" t="s">
        <v>2794</v>
      </c>
      <c r="E90" s="53">
        <v>220</v>
      </c>
      <c r="F90" s="216" t="s">
        <v>2853</v>
      </c>
      <c r="G90" s="99">
        <v>50</v>
      </c>
      <c r="H90" s="99">
        <v>50</v>
      </c>
      <c r="I90" s="99">
        <v>70</v>
      </c>
      <c r="J90" s="99">
        <v>50</v>
      </c>
    </row>
    <row r="91" spans="1:10" ht="128.25" customHeight="1">
      <c r="A91" s="66" t="s">
        <v>2887</v>
      </c>
      <c r="B91" s="106" t="s">
        <v>110</v>
      </c>
      <c r="C91" s="106" t="s">
        <v>2888</v>
      </c>
      <c r="D91" s="106" t="s">
        <v>126</v>
      </c>
      <c r="E91" s="106">
        <v>30</v>
      </c>
      <c r="F91" s="216" t="s">
        <v>2693</v>
      </c>
      <c r="G91" s="107"/>
      <c r="H91" s="107"/>
      <c r="I91" s="107">
        <v>30</v>
      </c>
      <c r="J91" s="107"/>
    </row>
    <row r="92" spans="1:10" ht="38.25">
      <c r="A92" s="66" t="s">
        <v>2889</v>
      </c>
      <c r="B92" s="106" t="s">
        <v>111</v>
      </c>
      <c r="C92" s="106" t="s">
        <v>2890</v>
      </c>
      <c r="D92" s="106" t="s">
        <v>126</v>
      </c>
      <c r="E92" s="106">
        <v>30</v>
      </c>
      <c r="F92" s="216" t="s">
        <v>2693</v>
      </c>
      <c r="G92" s="107"/>
      <c r="H92" s="107">
        <v>15</v>
      </c>
      <c r="I92" s="107">
        <v>15</v>
      </c>
      <c r="J92" s="107"/>
    </row>
    <row r="93" spans="1:10" ht="38.25">
      <c r="A93" s="66" t="s">
        <v>2891</v>
      </c>
      <c r="B93" s="106" t="s">
        <v>111</v>
      </c>
      <c r="C93" s="106" t="s">
        <v>2892</v>
      </c>
      <c r="D93" s="106" t="s">
        <v>126</v>
      </c>
      <c r="E93" s="106">
        <v>30</v>
      </c>
      <c r="F93" s="216" t="s">
        <v>2693</v>
      </c>
      <c r="G93" s="107"/>
      <c r="H93" s="107">
        <v>15</v>
      </c>
      <c r="I93" s="107">
        <v>15</v>
      </c>
      <c r="J93" s="107"/>
    </row>
    <row r="94" spans="1:10" ht="38.25">
      <c r="A94" s="66" t="s">
        <v>2893</v>
      </c>
      <c r="B94" s="106" t="s">
        <v>111</v>
      </c>
      <c r="C94" s="106" t="s">
        <v>2894</v>
      </c>
      <c r="D94" s="106" t="s">
        <v>126</v>
      </c>
      <c r="E94" s="106">
        <v>50</v>
      </c>
      <c r="F94" s="216" t="s">
        <v>2693</v>
      </c>
      <c r="G94" s="107"/>
      <c r="H94" s="107">
        <v>25</v>
      </c>
      <c r="I94" s="107">
        <v>25</v>
      </c>
      <c r="J94" s="107"/>
    </row>
    <row r="95" spans="1:10" ht="30">
      <c r="A95" s="66" t="s">
        <v>2895</v>
      </c>
      <c r="B95" s="106" t="s">
        <v>2896</v>
      </c>
      <c r="C95" s="13" t="s">
        <v>2793</v>
      </c>
      <c r="D95" s="106" t="s">
        <v>68</v>
      </c>
      <c r="E95" s="106">
        <v>1200</v>
      </c>
      <c r="F95" s="216" t="s">
        <v>2693</v>
      </c>
      <c r="G95" s="107"/>
      <c r="H95" s="107">
        <v>600</v>
      </c>
      <c r="I95" s="107">
        <v>600</v>
      </c>
      <c r="J95" s="107"/>
    </row>
    <row r="96" spans="1:10" ht="30">
      <c r="A96" s="66" t="s">
        <v>2897</v>
      </c>
      <c r="B96" s="98" t="s">
        <v>2898</v>
      </c>
      <c r="C96" s="68" t="s">
        <v>2899</v>
      </c>
      <c r="D96" s="98" t="s">
        <v>286</v>
      </c>
      <c r="E96" s="53">
        <v>40</v>
      </c>
      <c r="F96" s="216" t="s">
        <v>2900</v>
      </c>
      <c r="G96" s="99">
        <v>40</v>
      </c>
      <c r="H96" s="99"/>
      <c r="I96" s="99"/>
      <c r="J96" s="99"/>
    </row>
    <row r="97" spans="1:10" ht="45">
      <c r="A97" s="66" t="s">
        <v>2901</v>
      </c>
      <c r="B97" s="98" t="s">
        <v>2902</v>
      </c>
      <c r="C97" s="68" t="s">
        <v>2903</v>
      </c>
      <c r="D97" s="98" t="s">
        <v>286</v>
      </c>
      <c r="E97" s="53">
        <v>320</v>
      </c>
      <c r="F97" s="216" t="s">
        <v>2693</v>
      </c>
      <c r="G97" s="99"/>
      <c r="H97" s="99">
        <v>320</v>
      </c>
      <c r="I97" s="99"/>
      <c r="J97" s="99"/>
    </row>
    <row r="98" spans="1:10" ht="30">
      <c r="A98" s="66" t="s">
        <v>2904</v>
      </c>
      <c r="B98" s="98" t="s">
        <v>2905</v>
      </c>
      <c r="C98" s="68" t="s">
        <v>2906</v>
      </c>
      <c r="D98" s="98" t="s">
        <v>2773</v>
      </c>
      <c r="E98" s="53">
        <v>150</v>
      </c>
      <c r="F98" s="216" t="s">
        <v>2693</v>
      </c>
      <c r="G98" s="99"/>
      <c r="H98" s="99"/>
      <c r="I98" s="99">
        <v>150</v>
      </c>
      <c r="J98" s="99"/>
    </row>
    <row r="99" spans="1:10" ht="30">
      <c r="A99" s="66" t="s">
        <v>2907</v>
      </c>
      <c r="B99" s="98" t="s">
        <v>2908</v>
      </c>
      <c r="C99" s="68" t="s">
        <v>2909</v>
      </c>
      <c r="D99" s="98" t="s">
        <v>2773</v>
      </c>
      <c r="E99" s="53">
        <v>204</v>
      </c>
      <c r="F99" s="216" t="s">
        <v>2693</v>
      </c>
      <c r="G99" s="99"/>
      <c r="H99" s="99">
        <v>102</v>
      </c>
      <c r="I99" s="99">
        <v>102</v>
      </c>
      <c r="J99" s="99"/>
    </row>
    <row r="100" spans="1:10" ht="30">
      <c r="A100" s="66" t="s">
        <v>2910</v>
      </c>
      <c r="B100" s="98" t="s">
        <v>2911</v>
      </c>
      <c r="C100" s="68" t="s">
        <v>2912</v>
      </c>
      <c r="D100" s="98" t="s">
        <v>2773</v>
      </c>
      <c r="E100" s="53">
        <v>320</v>
      </c>
      <c r="F100" s="216" t="s">
        <v>2693</v>
      </c>
      <c r="G100" s="99">
        <v>100</v>
      </c>
      <c r="H100" s="99">
        <v>100</v>
      </c>
      <c r="I100" s="99">
        <v>120</v>
      </c>
      <c r="J100" s="99"/>
    </row>
    <row r="101" spans="1:10" ht="30">
      <c r="A101" s="66" t="s">
        <v>2913</v>
      </c>
      <c r="B101" s="99" t="s">
        <v>2914</v>
      </c>
      <c r="C101" s="69" t="s">
        <v>2915</v>
      </c>
      <c r="D101" s="99" t="s">
        <v>2794</v>
      </c>
      <c r="E101" s="53">
        <v>240</v>
      </c>
      <c r="F101" s="216" t="s">
        <v>2693</v>
      </c>
      <c r="G101" s="99"/>
      <c r="H101" s="99">
        <v>50</v>
      </c>
      <c r="I101" s="99">
        <v>50</v>
      </c>
      <c r="J101" s="99">
        <v>140</v>
      </c>
    </row>
    <row r="102" spans="1:10">
      <c r="A102" s="66" t="s">
        <v>2916</v>
      </c>
      <c r="B102" s="98" t="s">
        <v>2917</v>
      </c>
      <c r="C102" s="68" t="s">
        <v>2918</v>
      </c>
      <c r="D102" s="98" t="s">
        <v>483</v>
      </c>
      <c r="E102" s="53">
        <v>50</v>
      </c>
      <c r="F102" s="216" t="s">
        <v>2708</v>
      </c>
      <c r="G102" s="99">
        <v>50</v>
      </c>
      <c r="H102" s="99"/>
      <c r="I102" s="99"/>
      <c r="J102" s="99"/>
    </row>
    <row r="103" spans="1:10" ht="30">
      <c r="A103" s="66" t="s">
        <v>2919</v>
      </c>
      <c r="B103" s="98" t="s">
        <v>2920</v>
      </c>
      <c r="C103" s="68" t="s">
        <v>2921</v>
      </c>
      <c r="D103" s="99" t="s">
        <v>2794</v>
      </c>
      <c r="E103" s="53">
        <v>2500</v>
      </c>
      <c r="F103" s="216" t="s">
        <v>2693</v>
      </c>
      <c r="G103" s="99"/>
      <c r="H103" s="99">
        <v>1500</v>
      </c>
      <c r="I103" s="99">
        <v>1000</v>
      </c>
      <c r="J103" s="99"/>
    </row>
    <row r="104" spans="1:10">
      <c r="A104" s="66" t="s">
        <v>2922</v>
      </c>
      <c r="B104" s="98" t="s">
        <v>2923</v>
      </c>
      <c r="C104" s="69" t="s">
        <v>2924</v>
      </c>
      <c r="D104" s="98" t="s">
        <v>286</v>
      </c>
      <c r="E104" s="53">
        <v>94</v>
      </c>
      <c r="F104" s="216" t="s">
        <v>2708</v>
      </c>
      <c r="G104" s="99">
        <v>30</v>
      </c>
      <c r="H104" s="99">
        <v>30</v>
      </c>
      <c r="I104" s="99">
        <v>30</v>
      </c>
      <c r="J104" s="99">
        <v>4</v>
      </c>
    </row>
    <row r="105" spans="1:10">
      <c r="A105" s="66" t="s">
        <v>2925</v>
      </c>
      <c r="B105" s="98" t="s">
        <v>2926</v>
      </c>
      <c r="C105" s="69" t="s">
        <v>2927</v>
      </c>
      <c r="D105" s="98" t="s">
        <v>286</v>
      </c>
      <c r="E105" s="53">
        <v>24</v>
      </c>
      <c r="F105" s="198" t="s">
        <v>2883</v>
      </c>
      <c r="G105" s="99">
        <v>5</v>
      </c>
      <c r="H105" s="99">
        <v>5</v>
      </c>
      <c r="I105" s="99">
        <v>10</v>
      </c>
      <c r="J105" s="99">
        <v>4</v>
      </c>
    </row>
    <row r="106" spans="1:10">
      <c r="A106" s="66" t="s">
        <v>2928</v>
      </c>
      <c r="B106" s="98" t="s">
        <v>2929</v>
      </c>
      <c r="C106" s="68" t="s">
        <v>2930</v>
      </c>
      <c r="D106" s="98" t="s">
        <v>286</v>
      </c>
      <c r="E106" s="53">
        <v>32</v>
      </c>
      <c r="F106" s="198" t="s">
        <v>2883</v>
      </c>
      <c r="G106" s="99">
        <v>10</v>
      </c>
      <c r="H106" s="99">
        <v>10</v>
      </c>
      <c r="I106" s="99">
        <v>10</v>
      </c>
      <c r="J106" s="99">
        <v>2</v>
      </c>
    </row>
    <row r="107" spans="1:10">
      <c r="A107" s="66" t="s">
        <v>2931</v>
      </c>
      <c r="B107" s="98" t="s">
        <v>2932</v>
      </c>
      <c r="C107" s="68" t="s">
        <v>2930</v>
      </c>
      <c r="D107" s="98" t="s">
        <v>286</v>
      </c>
      <c r="E107" s="53">
        <v>50</v>
      </c>
      <c r="F107" s="198" t="s">
        <v>2883</v>
      </c>
      <c r="G107" s="99">
        <v>15</v>
      </c>
      <c r="H107" s="99">
        <v>15</v>
      </c>
      <c r="I107" s="99">
        <v>20</v>
      </c>
      <c r="J107" s="99"/>
    </row>
    <row r="108" spans="1:10">
      <c r="A108" s="66" t="s">
        <v>2933</v>
      </c>
      <c r="B108" s="98" t="s">
        <v>2934</v>
      </c>
      <c r="C108" s="68" t="s">
        <v>2935</v>
      </c>
      <c r="D108" s="98" t="s">
        <v>2773</v>
      </c>
      <c r="E108" s="53">
        <v>1000</v>
      </c>
      <c r="F108" s="216" t="s">
        <v>2708</v>
      </c>
      <c r="G108" s="99"/>
      <c r="H108" s="99"/>
      <c r="I108" s="99"/>
      <c r="J108" s="99">
        <v>1000</v>
      </c>
    </row>
    <row r="109" spans="1:10">
      <c r="A109" s="66" t="s">
        <v>2936</v>
      </c>
      <c r="B109" s="98" t="s">
        <v>2937</v>
      </c>
      <c r="C109" s="69" t="s">
        <v>2938</v>
      </c>
      <c r="D109" s="98" t="s">
        <v>286</v>
      </c>
      <c r="E109" s="53">
        <v>40</v>
      </c>
      <c r="F109" s="216" t="s">
        <v>2708</v>
      </c>
      <c r="G109" s="99">
        <v>20</v>
      </c>
      <c r="H109" s="99"/>
      <c r="I109" s="99">
        <v>20</v>
      </c>
      <c r="J109" s="99"/>
    </row>
    <row r="110" spans="1:10">
      <c r="A110" s="66" t="s">
        <v>2939</v>
      </c>
      <c r="B110" s="98" t="s">
        <v>2937</v>
      </c>
      <c r="C110" s="69" t="s">
        <v>2938</v>
      </c>
      <c r="D110" s="98" t="s">
        <v>286</v>
      </c>
      <c r="E110" s="53">
        <v>40</v>
      </c>
      <c r="F110" s="216" t="s">
        <v>2708</v>
      </c>
      <c r="G110" s="99">
        <v>20</v>
      </c>
      <c r="H110" s="99"/>
      <c r="I110" s="99">
        <v>20</v>
      </c>
      <c r="J110" s="99"/>
    </row>
    <row r="111" spans="1:10">
      <c r="A111" s="66" t="s">
        <v>2940</v>
      </c>
      <c r="B111" s="98" t="s">
        <v>2941</v>
      </c>
      <c r="C111" s="69" t="s">
        <v>2800</v>
      </c>
      <c r="D111" s="98" t="s">
        <v>286</v>
      </c>
      <c r="E111" s="53">
        <v>60</v>
      </c>
      <c r="F111" s="216" t="s">
        <v>2708</v>
      </c>
      <c r="G111" s="99">
        <v>30</v>
      </c>
      <c r="H111" s="99">
        <v>30</v>
      </c>
      <c r="I111" s="99"/>
      <c r="J111" s="99"/>
    </row>
    <row r="112" spans="1:10" ht="60">
      <c r="A112" s="66" t="s">
        <v>2942</v>
      </c>
      <c r="B112" s="98" t="s">
        <v>2943</v>
      </c>
      <c r="C112" s="69" t="s">
        <v>2944</v>
      </c>
      <c r="D112" s="98" t="s">
        <v>2794</v>
      </c>
      <c r="E112" s="53">
        <v>300</v>
      </c>
      <c r="F112" s="216" t="s">
        <v>2853</v>
      </c>
      <c r="G112" s="99">
        <v>150</v>
      </c>
      <c r="H112" s="99"/>
      <c r="I112" s="99">
        <v>150</v>
      </c>
      <c r="J112" s="99"/>
    </row>
    <row r="113" spans="1:10" ht="30">
      <c r="A113" s="66" t="s">
        <v>2945</v>
      </c>
      <c r="B113" s="98" t="s">
        <v>2946</v>
      </c>
      <c r="C113" s="68" t="s">
        <v>2947</v>
      </c>
      <c r="D113" s="99" t="s">
        <v>89</v>
      </c>
      <c r="E113" s="104">
        <v>0.12</v>
      </c>
      <c r="F113" s="216" t="s">
        <v>2708</v>
      </c>
      <c r="G113" s="99"/>
      <c r="H113" s="99">
        <v>0.12</v>
      </c>
      <c r="I113" s="99"/>
      <c r="J113" s="99"/>
    </row>
    <row r="114" spans="1:10">
      <c r="A114" s="66" t="s">
        <v>2948</v>
      </c>
      <c r="B114" s="98" t="s">
        <v>2949</v>
      </c>
      <c r="C114" s="69" t="s">
        <v>2950</v>
      </c>
      <c r="D114" s="98" t="s">
        <v>286</v>
      </c>
      <c r="E114" s="53">
        <v>3</v>
      </c>
      <c r="F114" s="198" t="s">
        <v>2951</v>
      </c>
      <c r="G114" s="99">
        <v>1</v>
      </c>
      <c r="H114" s="99">
        <v>1</v>
      </c>
      <c r="I114" s="99">
        <v>1</v>
      </c>
      <c r="J114" s="99"/>
    </row>
    <row r="115" spans="1:10">
      <c r="A115" s="66" t="s">
        <v>2952</v>
      </c>
      <c r="B115" s="98" t="s">
        <v>2953</v>
      </c>
      <c r="C115" s="69" t="s">
        <v>2954</v>
      </c>
      <c r="D115" s="98" t="s">
        <v>286</v>
      </c>
      <c r="E115" s="53">
        <v>9</v>
      </c>
      <c r="F115" s="198" t="s">
        <v>2951</v>
      </c>
      <c r="G115" s="99">
        <v>2</v>
      </c>
      <c r="H115" s="99">
        <v>2</v>
      </c>
      <c r="I115" s="99">
        <v>2</v>
      </c>
      <c r="J115" s="99">
        <v>3</v>
      </c>
    </row>
    <row r="116" spans="1:10">
      <c r="A116" s="66" t="s">
        <v>2955</v>
      </c>
      <c r="B116" s="98" t="s">
        <v>2956</v>
      </c>
      <c r="C116" s="69" t="s">
        <v>2957</v>
      </c>
      <c r="D116" s="98" t="s">
        <v>286</v>
      </c>
      <c r="E116" s="53">
        <v>3</v>
      </c>
      <c r="F116" s="198" t="s">
        <v>2958</v>
      </c>
      <c r="G116" s="99">
        <v>3</v>
      </c>
      <c r="H116" s="99"/>
      <c r="I116" s="99"/>
      <c r="J116" s="99"/>
    </row>
    <row r="117" spans="1:10">
      <c r="A117" s="66" t="s">
        <v>2959</v>
      </c>
      <c r="B117" s="98" t="s">
        <v>2960</v>
      </c>
      <c r="C117" s="69" t="s">
        <v>2961</v>
      </c>
      <c r="D117" s="98" t="s">
        <v>286</v>
      </c>
      <c r="E117" s="53">
        <v>15</v>
      </c>
      <c r="F117" s="216" t="s">
        <v>2708</v>
      </c>
      <c r="G117" s="99">
        <v>15</v>
      </c>
      <c r="H117" s="99"/>
      <c r="I117" s="99"/>
      <c r="J117" s="99"/>
    </row>
    <row r="118" spans="1:10">
      <c r="A118" s="66" t="s">
        <v>2962</v>
      </c>
      <c r="B118" s="98" t="s">
        <v>2963</v>
      </c>
      <c r="C118" s="69" t="s">
        <v>2964</v>
      </c>
      <c r="D118" s="98" t="s">
        <v>2965</v>
      </c>
      <c r="E118" s="53">
        <v>150</v>
      </c>
      <c r="F118" s="216" t="s">
        <v>2708</v>
      </c>
      <c r="G118" s="99">
        <v>40</v>
      </c>
      <c r="H118" s="99">
        <v>40</v>
      </c>
      <c r="I118" s="99">
        <v>40</v>
      </c>
      <c r="J118" s="99">
        <v>30</v>
      </c>
    </row>
    <row r="119" spans="1:10" ht="30">
      <c r="A119" s="66" t="s">
        <v>2966</v>
      </c>
      <c r="B119" s="98" t="s">
        <v>2967</v>
      </c>
      <c r="C119" s="69" t="s">
        <v>2968</v>
      </c>
      <c r="D119" s="98" t="s">
        <v>286</v>
      </c>
      <c r="E119" s="53">
        <v>1000</v>
      </c>
      <c r="F119" s="216" t="s">
        <v>2708</v>
      </c>
      <c r="G119" s="99">
        <v>300</v>
      </c>
      <c r="H119" s="99">
        <v>250</v>
      </c>
      <c r="I119" s="99">
        <v>250</v>
      </c>
      <c r="J119" s="99">
        <v>200</v>
      </c>
    </row>
    <row r="120" spans="1:10" ht="30">
      <c r="A120" s="66" t="s">
        <v>2969</v>
      </c>
      <c r="B120" s="98" t="s">
        <v>2970</v>
      </c>
      <c r="C120" s="69" t="s">
        <v>2971</v>
      </c>
      <c r="D120" s="98" t="s">
        <v>286</v>
      </c>
      <c r="E120" s="53">
        <v>195</v>
      </c>
      <c r="F120" s="216" t="s">
        <v>2693</v>
      </c>
      <c r="G120" s="99">
        <v>50</v>
      </c>
      <c r="H120" s="99">
        <v>40</v>
      </c>
      <c r="I120" s="99">
        <v>35</v>
      </c>
      <c r="J120" s="99">
        <v>70</v>
      </c>
    </row>
    <row r="121" spans="1:10" ht="30">
      <c r="A121" s="66" t="s">
        <v>2972</v>
      </c>
      <c r="B121" s="98" t="s">
        <v>2973</v>
      </c>
      <c r="C121" s="69" t="s">
        <v>2971</v>
      </c>
      <c r="D121" s="98" t="s">
        <v>286</v>
      </c>
      <c r="E121" s="53">
        <v>140</v>
      </c>
      <c r="F121" s="216" t="s">
        <v>2693</v>
      </c>
      <c r="G121" s="99">
        <v>40</v>
      </c>
      <c r="H121" s="99">
        <v>40</v>
      </c>
      <c r="I121" s="99">
        <v>30</v>
      </c>
      <c r="J121" s="99">
        <v>30</v>
      </c>
    </row>
    <row r="122" spans="1:10" ht="38.25">
      <c r="A122" s="66" t="s">
        <v>2974</v>
      </c>
      <c r="B122" s="110" t="s">
        <v>2975</v>
      </c>
      <c r="C122" s="68" t="s">
        <v>2976</v>
      </c>
      <c r="D122" s="111" t="s">
        <v>126</v>
      </c>
      <c r="E122" s="106">
        <v>100</v>
      </c>
      <c r="F122" s="216" t="s">
        <v>2708</v>
      </c>
      <c r="G122" s="107"/>
      <c r="H122" s="107">
        <v>50</v>
      </c>
      <c r="I122" s="107"/>
      <c r="J122" s="107">
        <v>50</v>
      </c>
    </row>
    <row r="123" spans="1:10">
      <c r="A123" s="66" t="s">
        <v>2977</v>
      </c>
      <c r="B123" s="98" t="s">
        <v>2978</v>
      </c>
      <c r="C123" s="69" t="s">
        <v>2979</v>
      </c>
      <c r="D123" s="98" t="s">
        <v>286</v>
      </c>
      <c r="E123" s="53">
        <v>30</v>
      </c>
      <c r="F123" s="216" t="s">
        <v>2708</v>
      </c>
      <c r="G123" s="99">
        <v>15</v>
      </c>
      <c r="H123" s="99">
        <v>15</v>
      </c>
      <c r="I123" s="99"/>
      <c r="J123" s="99"/>
    </row>
    <row r="124" spans="1:10">
      <c r="A124" s="66" t="s">
        <v>2980</v>
      </c>
      <c r="B124" s="98" t="s">
        <v>2981</v>
      </c>
      <c r="C124" s="69" t="s">
        <v>2982</v>
      </c>
      <c r="D124" s="98" t="s">
        <v>286</v>
      </c>
      <c r="E124" s="53">
        <v>90</v>
      </c>
      <c r="F124" s="216" t="s">
        <v>2708</v>
      </c>
      <c r="G124" s="99">
        <v>30</v>
      </c>
      <c r="H124" s="99">
        <v>30</v>
      </c>
      <c r="I124" s="99">
        <v>10</v>
      </c>
      <c r="J124" s="99">
        <v>20</v>
      </c>
    </row>
    <row r="125" spans="1:10">
      <c r="A125" s="66" t="s">
        <v>2983</v>
      </c>
      <c r="B125" s="98" t="s">
        <v>2984</v>
      </c>
      <c r="C125" s="69" t="s">
        <v>2985</v>
      </c>
      <c r="D125" s="98" t="s">
        <v>27</v>
      </c>
      <c r="E125" s="53">
        <v>215</v>
      </c>
      <c r="F125" s="216" t="s">
        <v>2708</v>
      </c>
      <c r="G125" s="99">
        <v>60</v>
      </c>
      <c r="H125" s="99">
        <v>55</v>
      </c>
      <c r="I125" s="99">
        <v>50</v>
      </c>
      <c r="J125" s="99">
        <v>50</v>
      </c>
    </row>
    <row r="126" spans="1:10">
      <c r="A126" s="66" t="s">
        <v>2986</v>
      </c>
      <c r="B126" s="98" t="s">
        <v>2987</v>
      </c>
      <c r="C126" s="98" t="s">
        <v>2988</v>
      </c>
      <c r="D126" s="98" t="s">
        <v>126</v>
      </c>
      <c r="E126" s="98">
        <v>7700</v>
      </c>
      <c r="F126" s="198" t="s">
        <v>2989</v>
      </c>
      <c r="G126" s="98">
        <v>1925</v>
      </c>
      <c r="H126" s="98">
        <v>1925</v>
      </c>
      <c r="I126" s="98">
        <v>1925</v>
      </c>
      <c r="J126" s="98">
        <v>1925</v>
      </c>
    </row>
    <row r="127" spans="1:10">
      <c r="A127" s="66" t="s">
        <v>2990</v>
      </c>
      <c r="B127" s="98" t="s">
        <v>2987</v>
      </c>
      <c r="C127" s="98" t="s">
        <v>2991</v>
      </c>
      <c r="D127" s="98" t="s">
        <v>126</v>
      </c>
      <c r="E127" s="98">
        <v>200</v>
      </c>
      <c r="F127" s="198" t="s">
        <v>2989</v>
      </c>
      <c r="G127" s="98">
        <v>1975</v>
      </c>
      <c r="H127" s="98">
        <v>1975</v>
      </c>
      <c r="I127" s="98">
        <v>1975</v>
      </c>
      <c r="J127" s="98">
        <v>1975</v>
      </c>
    </row>
    <row r="128" spans="1:10">
      <c r="A128" s="66" t="s">
        <v>2992</v>
      </c>
      <c r="B128" s="98" t="s">
        <v>2993</v>
      </c>
      <c r="C128" s="98" t="s">
        <v>2994</v>
      </c>
      <c r="D128" s="98" t="s">
        <v>483</v>
      </c>
      <c r="E128" s="98">
        <v>100000</v>
      </c>
      <c r="F128" s="198" t="s">
        <v>2989</v>
      </c>
      <c r="G128" s="98">
        <v>25000</v>
      </c>
      <c r="H128" s="98">
        <v>25000</v>
      </c>
      <c r="I128" s="98">
        <v>25000</v>
      </c>
      <c r="J128" s="98">
        <v>25000</v>
      </c>
    </row>
    <row r="129" spans="1:10">
      <c r="A129" s="66" t="s">
        <v>2995</v>
      </c>
      <c r="B129" s="98" t="s">
        <v>2996</v>
      </c>
      <c r="C129" s="98" t="s">
        <v>2997</v>
      </c>
      <c r="D129" s="98" t="s">
        <v>126</v>
      </c>
      <c r="E129" s="98">
        <v>500</v>
      </c>
      <c r="F129" s="216" t="s">
        <v>2708</v>
      </c>
      <c r="G129" s="98">
        <v>125</v>
      </c>
      <c r="H129" s="98">
        <v>125</v>
      </c>
      <c r="I129" s="98">
        <v>125</v>
      </c>
      <c r="J129" s="98">
        <v>125</v>
      </c>
    </row>
    <row r="130" spans="1:10" ht="30">
      <c r="A130" s="66" t="s">
        <v>2998</v>
      </c>
      <c r="B130" s="98" t="s">
        <v>2999</v>
      </c>
      <c r="C130" s="98" t="s">
        <v>3000</v>
      </c>
      <c r="D130" s="98" t="s">
        <v>126</v>
      </c>
      <c r="E130" s="98">
        <v>2</v>
      </c>
      <c r="F130" s="216" t="s">
        <v>3001</v>
      </c>
      <c r="G130" s="98">
        <v>1</v>
      </c>
      <c r="H130" s="98"/>
      <c r="I130" s="98">
        <v>1</v>
      </c>
      <c r="J130" s="98"/>
    </row>
    <row r="131" spans="1:10">
      <c r="A131" s="66" t="s">
        <v>3002</v>
      </c>
      <c r="B131" s="98" t="s">
        <v>3003</v>
      </c>
      <c r="C131" s="98" t="s">
        <v>3004</v>
      </c>
      <c r="D131" s="98" t="s">
        <v>847</v>
      </c>
      <c r="E131" s="98">
        <v>4</v>
      </c>
      <c r="F131" s="216" t="s">
        <v>2708</v>
      </c>
      <c r="G131" s="98">
        <v>1</v>
      </c>
      <c r="H131" s="98"/>
      <c r="I131" s="98">
        <v>1</v>
      </c>
      <c r="J131" s="98"/>
    </row>
    <row r="132" spans="1:10">
      <c r="A132" s="66" t="s">
        <v>3005</v>
      </c>
      <c r="B132" s="98" t="s">
        <v>3006</v>
      </c>
      <c r="C132" s="98" t="s">
        <v>3007</v>
      </c>
      <c r="D132" s="98" t="s">
        <v>126</v>
      </c>
      <c r="E132" s="98">
        <v>40</v>
      </c>
      <c r="F132" s="198" t="s">
        <v>3008</v>
      </c>
      <c r="G132" s="98">
        <v>10</v>
      </c>
      <c r="H132" s="98">
        <v>10</v>
      </c>
      <c r="I132" s="98">
        <v>10</v>
      </c>
      <c r="J132" s="98">
        <v>10</v>
      </c>
    </row>
    <row r="133" spans="1:10">
      <c r="A133" s="66" t="s">
        <v>3009</v>
      </c>
      <c r="B133" s="98" t="s">
        <v>3010</v>
      </c>
      <c r="C133" s="98" t="s">
        <v>3011</v>
      </c>
      <c r="D133" s="98" t="s">
        <v>126</v>
      </c>
      <c r="E133" s="98">
        <v>40</v>
      </c>
      <c r="F133" s="198" t="s">
        <v>3008</v>
      </c>
      <c r="G133" s="98">
        <v>10</v>
      </c>
      <c r="H133" s="98">
        <v>10</v>
      </c>
      <c r="I133" s="98">
        <v>10</v>
      </c>
      <c r="J133" s="98">
        <v>10</v>
      </c>
    </row>
    <row r="134" spans="1:10">
      <c r="A134" s="66" t="s">
        <v>3012</v>
      </c>
      <c r="B134" s="98" t="s">
        <v>3006</v>
      </c>
      <c r="C134" s="98" t="s">
        <v>3013</v>
      </c>
      <c r="D134" s="98" t="s">
        <v>126</v>
      </c>
      <c r="E134" s="98">
        <v>4</v>
      </c>
      <c r="F134" s="198" t="s">
        <v>3008</v>
      </c>
      <c r="G134" s="98">
        <v>1</v>
      </c>
      <c r="H134" s="98">
        <v>1</v>
      </c>
      <c r="I134" s="98">
        <v>1</v>
      </c>
      <c r="J134" s="98">
        <v>1</v>
      </c>
    </row>
    <row r="135" spans="1:10">
      <c r="A135" s="66" t="s">
        <v>3014</v>
      </c>
      <c r="B135" s="98" t="s">
        <v>3006</v>
      </c>
      <c r="C135" s="98" t="s">
        <v>3015</v>
      </c>
      <c r="D135" s="98" t="s">
        <v>126</v>
      </c>
      <c r="E135" s="98">
        <v>4</v>
      </c>
      <c r="F135" s="198" t="s">
        <v>3008</v>
      </c>
      <c r="G135" s="98">
        <v>1</v>
      </c>
      <c r="H135" s="98">
        <v>1</v>
      </c>
      <c r="I135" s="98">
        <v>1</v>
      </c>
      <c r="J135" s="98">
        <v>1</v>
      </c>
    </row>
    <row r="136" spans="1:10">
      <c r="A136" s="66" t="s">
        <v>3016</v>
      </c>
      <c r="B136" s="98" t="s">
        <v>3006</v>
      </c>
      <c r="C136" s="98" t="s">
        <v>3017</v>
      </c>
      <c r="D136" s="98" t="s">
        <v>126</v>
      </c>
      <c r="E136" s="98">
        <v>4</v>
      </c>
      <c r="F136" s="198" t="s">
        <v>3008</v>
      </c>
      <c r="G136" s="98">
        <v>1</v>
      </c>
      <c r="H136" s="98">
        <v>1</v>
      </c>
      <c r="I136" s="98">
        <v>1</v>
      </c>
      <c r="J136" s="98">
        <v>1</v>
      </c>
    </row>
    <row r="137" spans="1:10">
      <c r="A137" s="66" t="s">
        <v>3018</v>
      </c>
      <c r="B137" s="98" t="s">
        <v>3019</v>
      </c>
      <c r="C137" s="98" t="s">
        <v>3020</v>
      </c>
      <c r="D137" s="98" t="s">
        <v>126</v>
      </c>
      <c r="E137" s="98">
        <v>4</v>
      </c>
      <c r="F137" s="198" t="s">
        <v>3008</v>
      </c>
      <c r="G137" s="98">
        <v>1</v>
      </c>
      <c r="H137" s="98">
        <v>1</v>
      </c>
      <c r="I137" s="98">
        <v>1</v>
      </c>
      <c r="J137" s="98">
        <v>1</v>
      </c>
    </row>
    <row r="138" spans="1:10">
      <c r="A138" s="66" t="s">
        <v>3021</v>
      </c>
      <c r="B138" s="98" t="s">
        <v>3019</v>
      </c>
      <c r="C138" s="98" t="s">
        <v>3022</v>
      </c>
      <c r="D138" s="98" t="s">
        <v>126</v>
      </c>
      <c r="E138" s="98">
        <v>4</v>
      </c>
      <c r="F138" s="198" t="s">
        <v>3008</v>
      </c>
      <c r="G138" s="98">
        <v>1</v>
      </c>
      <c r="H138" s="98">
        <v>1</v>
      </c>
      <c r="I138" s="98">
        <v>1</v>
      </c>
      <c r="J138" s="98">
        <v>1</v>
      </c>
    </row>
    <row r="139" spans="1:10" ht="30">
      <c r="A139" s="66" t="s">
        <v>3023</v>
      </c>
      <c r="B139" s="98" t="s">
        <v>3024</v>
      </c>
      <c r="C139" s="98" t="s">
        <v>3025</v>
      </c>
      <c r="D139" s="98" t="s">
        <v>126</v>
      </c>
      <c r="E139" s="98">
        <v>20</v>
      </c>
      <c r="F139" s="216" t="s">
        <v>2708</v>
      </c>
      <c r="G139" s="98">
        <v>10</v>
      </c>
      <c r="H139" s="98"/>
      <c r="I139" s="98">
        <v>10</v>
      </c>
      <c r="J139" s="98"/>
    </row>
    <row r="140" spans="1:10" ht="30">
      <c r="A140" s="66" t="s">
        <v>3026</v>
      </c>
      <c r="B140" s="98" t="s">
        <v>3027</v>
      </c>
      <c r="C140" s="98" t="s">
        <v>3028</v>
      </c>
      <c r="D140" s="98" t="s">
        <v>126</v>
      </c>
      <c r="E140" s="98">
        <v>20</v>
      </c>
      <c r="F140" s="216" t="s">
        <v>2708</v>
      </c>
      <c r="G140" s="98">
        <v>10</v>
      </c>
      <c r="H140" s="98"/>
      <c r="I140" s="98">
        <v>10</v>
      </c>
      <c r="J140" s="98"/>
    </row>
    <row r="141" spans="1:10">
      <c r="A141" s="66" t="s">
        <v>3029</v>
      </c>
      <c r="B141" s="98" t="s">
        <v>3030</v>
      </c>
      <c r="C141" s="98" t="s">
        <v>3031</v>
      </c>
      <c r="D141" s="98" t="s">
        <v>126</v>
      </c>
      <c r="E141" s="98">
        <v>20</v>
      </c>
      <c r="F141" s="216" t="s">
        <v>2708</v>
      </c>
      <c r="G141" s="98">
        <v>10</v>
      </c>
      <c r="H141" s="98"/>
      <c r="I141" s="98">
        <v>10</v>
      </c>
      <c r="J141" s="98"/>
    </row>
    <row r="142" spans="1:10">
      <c r="A142" s="66" t="s">
        <v>3032</v>
      </c>
      <c r="B142" s="98" t="s">
        <v>3033</v>
      </c>
      <c r="C142" s="98" t="s">
        <v>3034</v>
      </c>
      <c r="D142" s="98" t="s">
        <v>126</v>
      </c>
      <c r="E142" s="98">
        <v>20</v>
      </c>
      <c r="F142" s="198" t="s">
        <v>3008</v>
      </c>
      <c r="G142" s="98">
        <v>10</v>
      </c>
      <c r="H142" s="98"/>
      <c r="I142" s="98"/>
      <c r="J142" s="98">
        <v>10</v>
      </c>
    </row>
    <row r="143" spans="1:10">
      <c r="A143" s="66" t="s">
        <v>3035</v>
      </c>
      <c r="B143" s="98" t="s">
        <v>3036</v>
      </c>
      <c r="C143" s="98" t="s">
        <v>3037</v>
      </c>
      <c r="D143" s="98" t="s">
        <v>126</v>
      </c>
      <c r="E143" s="98">
        <v>20</v>
      </c>
      <c r="F143" s="198" t="s">
        <v>3008</v>
      </c>
      <c r="G143" s="98">
        <v>10</v>
      </c>
      <c r="H143" s="98"/>
      <c r="I143" s="98"/>
      <c r="J143" s="98">
        <v>10</v>
      </c>
    </row>
    <row r="144" spans="1:10">
      <c r="A144" s="66" t="s">
        <v>3038</v>
      </c>
      <c r="B144" s="98" t="s">
        <v>3036</v>
      </c>
      <c r="C144" s="98" t="s">
        <v>3039</v>
      </c>
      <c r="D144" s="98" t="s">
        <v>126</v>
      </c>
      <c r="E144" s="98">
        <v>20</v>
      </c>
      <c r="F144" s="198" t="s">
        <v>3008</v>
      </c>
      <c r="G144" s="98">
        <v>10</v>
      </c>
      <c r="H144" s="98"/>
      <c r="I144" s="98"/>
      <c r="J144" s="98">
        <v>10</v>
      </c>
    </row>
    <row r="145" spans="1:10">
      <c r="A145" s="66" t="s">
        <v>3040</v>
      </c>
      <c r="B145" s="98" t="s">
        <v>3036</v>
      </c>
      <c r="C145" s="98" t="s">
        <v>3041</v>
      </c>
      <c r="D145" s="98" t="s">
        <v>126</v>
      </c>
      <c r="E145" s="98">
        <v>20</v>
      </c>
      <c r="F145" s="198" t="s">
        <v>3008</v>
      </c>
      <c r="G145" s="98">
        <v>10</v>
      </c>
      <c r="H145" s="98"/>
      <c r="I145" s="98"/>
      <c r="J145" s="98">
        <v>10</v>
      </c>
    </row>
    <row r="146" spans="1:10">
      <c r="A146" s="66" t="s">
        <v>3042</v>
      </c>
      <c r="B146" s="98" t="s">
        <v>3036</v>
      </c>
      <c r="C146" s="98" t="s">
        <v>3043</v>
      </c>
      <c r="D146" s="98" t="s">
        <v>126</v>
      </c>
      <c r="E146" s="98">
        <v>20</v>
      </c>
      <c r="F146" s="198" t="s">
        <v>3008</v>
      </c>
      <c r="G146" s="98">
        <v>10</v>
      </c>
      <c r="H146" s="98"/>
      <c r="I146" s="98"/>
      <c r="J146" s="98">
        <v>10</v>
      </c>
    </row>
    <row r="147" spans="1:10">
      <c r="A147" s="66" t="s">
        <v>3044</v>
      </c>
      <c r="B147" s="98" t="s">
        <v>3036</v>
      </c>
      <c r="C147" s="98" t="s">
        <v>3045</v>
      </c>
      <c r="D147" s="98" t="s">
        <v>126</v>
      </c>
      <c r="E147" s="98">
        <v>20</v>
      </c>
      <c r="F147" s="198" t="s">
        <v>3008</v>
      </c>
      <c r="G147" s="98">
        <v>10</v>
      </c>
      <c r="H147" s="98"/>
      <c r="I147" s="98"/>
      <c r="J147" s="98">
        <v>10</v>
      </c>
    </row>
    <row r="148" spans="1:10" ht="30">
      <c r="A148" s="66" t="s">
        <v>3046</v>
      </c>
      <c r="B148" s="98" t="s">
        <v>3047</v>
      </c>
      <c r="C148" s="98" t="s">
        <v>3048</v>
      </c>
      <c r="D148" s="98" t="s">
        <v>1236</v>
      </c>
      <c r="E148" s="98">
        <v>5000</v>
      </c>
      <c r="F148" s="216" t="s">
        <v>2853</v>
      </c>
      <c r="G148" s="98">
        <v>2500</v>
      </c>
      <c r="H148" s="98"/>
      <c r="I148" s="98">
        <v>2500</v>
      </c>
      <c r="J148" s="98"/>
    </row>
    <row r="149" spans="1:10" ht="45">
      <c r="A149" s="66" t="s">
        <v>3049</v>
      </c>
      <c r="B149" s="98" t="s">
        <v>3050</v>
      </c>
      <c r="C149" s="98" t="s">
        <v>3051</v>
      </c>
      <c r="D149" s="98" t="s">
        <v>1236</v>
      </c>
      <c r="E149" s="98">
        <v>1000</v>
      </c>
      <c r="F149" s="216" t="s">
        <v>2693</v>
      </c>
      <c r="G149" s="98">
        <v>250</v>
      </c>
      <c r="H149" s="98">
        <v>250</v>
      </c>
      <c r="I149" s="98">
        <v>250</v>
      </c>
      <c r="J149" s="98">
        <v>250</v>
      </c>
    </row>
    <row r="150" spans="1:10" ht="60">
      <c r="A150" s="66" t="s">
        <v>3052</v>
      </c>
      <c r="B150" s="89" t="s">
        <v>3053</v>
      </c>
      <c r="C150" s="98" t="s">
        <v>3054</v>
      </c>
      <c r="D150" s="98" t="s">
        <v>388</v>
      </c>
      <c r="E150" s="98">
        <v>200</v>
      </c>
      <c r="F150" s="216" t="s">
        <v>2788</v>
      </c>
      <c r="G150" s="98">
        <v>50</v>
      </c>
      <c r="H150" s="98">
        <v>50</v>
      </c>
      <c r="I150" s="98">
        <v>50</v>
      </c>
      <c r="J150" s="98">
        <v>50</v>
      </c>
    </row>
    <row r="151" spans="1:10" ht="30">
      <c r="A151" s="66" t="s">
        <v>3055</v>
      </c>
      <c r="B151" s="98" t="s">
        <v>3056</v>
      </c>
      <c r="C151" s="98" t="s">
        <v>3057</v>
      </c>
      <c r="D151" s="98" t="s">
        <v>286</v>
      </c>
      <c r="E151" s="98">
        <v>2</v>
      </c>
      <c r="F151" s="216" t="s">
        <v>2693</v>
      </c>
      <c r="G151" s="98">
        <v>1</v>
      </c>
      <c r="H151" s="98"/>
      <c r="I151" s="98"/>
      <c r="J151" s="98">
        <v>1</v>
      </c>
    </row>
    <row r="152" spans="1:10" ht="30">
      <c r="A152" s="66" t="s">
        <v>3058</v>
      </c>
      <c r="B152" s="98" t="s">
        <v>3059</v>
      </c>
      <c r="C152" s="98" t="s">
        <v>3060</v>
      </c>
      <c r="D152" s="98" t="s">
        <v>286</v>
      </c>
      <c r="E152" s="98">
        <v>2</v>
      </c>
      <c r="F152" s="216" t="s">
        <v>2693</v>
      </c>
      <c r="G152" s="98">
        <v>1</v>
      </c>
      <c r="H152" s="98"/>
      <c r="I152" s="98">
        <v>1</v>
      </c>
      <c r="J152" s="98"/>
    </row>
    <row r="153" spans="1:10" ht="30">
      <c r="A153" s="66" t="s">
        <v>3061</v>
      </c>
      <c r="B153" s="98" t="s">
        <v>3062</v>
      </c>
      <c r="C153" s="98" t="s">
        <v>3063</v>
      </c>
      <c r="D153" s="98" t="s">
        <v>286</v>
      </c>
      <c r="E153" s="98">
        <v>1</v>
      </c>
      <c r="F153" s="216" t="s">
        <v>2693</v>
      </c>
      <c r="G153" s="98">
        <v>1</v>
      </c>
      <c r="H153" s="98"/>
      <c r="I153" s="98"/>
      <c r="J153" s="98"/>
    </row>
    <row r="154" spans="1:10" ht="30">
      <c r="A154" s="66" t="s">
        <v>3064</v>
      </c>
      <c r="B154" s="98" t="s">
        <v>3065</v>
      </c>
      <c r="C154" s="98" t="s">
        <v>3066</v>
      </c>
      <c r="D154" s="98" t="s">
        <v>286</v>
      </c>
      <c r="E154" s="98">
        <v>1</v>
      </c>
      <c r="F154" s="216" t="s">
        <v>2693</v>
      </c>
      <c r="G154" s="98">
        <v>1</v>
      </c>
      <c r="H154" s="98"/>
      <c r="I154" s="98"/>
      <c r="J154" s="98"/>
    </row>
    <row r="155" spans="1:10" ht="30">
      <c r="A155" s="66" t="s">
        <v>3067</v>
      </c>
      <c r="B155" s="98" t="s">
        <v>3068</v>
      </c>
      <c r="C155" s="98" t="s">
        <v>3069</v>
      </c>
      <c r="D155" s="98" t="s">
        <v>3070</v>
      </c>
      <c r="E155" s="98">
        <v>100</v>
      </c>
      <c r="F155" s="216" t="s">
        <v>2693</v>
      </c>
      <c r="G155" s="98">
        <v>50</v>
      </c>
      <c r="H155" s="98"/>
      <c r="I155" s="98">
        <v>50</v>
      </c>
      <c r="J155" s="98"/>
    </row>
    <row r="156" spans="1:10" ht="30">
      <c r="A156" s="66" t="s">
        <v>3071</v>
      </c>
      <c r="B156" s="98" t="s">
        <v>3072</v>
      </c>
      <c r="C156" s="98" t="s">
        <v>3073</v>
      </c>
      <c r="D156" s="98" t="s">
        <v>286</v>
      </c>
      <c r="E156" s="98">
        <v>2</v>
      </c>
      <c r="F156" s="216" t="s">
        <v>2693</v>
      </c>
      <c r="G156" s="98">
        <v>1</v>
      </c>
      <c r="H156" s="98"/>
      <c r="I156" s="98">
        <v>1</v>
      </c>
      <c r="J156" s="98"/>
    </row>
    <row r="157" spans="1:10" ht="30">
      <c r="A157" s="66" t="s">
        <v>3074</v>
      </c>
      <c r="B157" s="98" t="s">
        <v>3075</v>
      </c>
      <c r="C157" s="98"/>
      <c r="D157" s="98" t="s">
        <v>286</v>
      </c>
      <c r="E157" s="98">
        <v>130</v>
      </c>
      <c r="F157" s="216" t="s">
        <v>2693</v>
      </c>
      <c r="G157" s="98">
        <v>60</v>
      </c>
      <c r="H157" s="98">
        <v>10</v>
      </c>
      <c r="I157" s="98">
        <v>60</v>
      </c>
      <c r="J157" s="98"/>
    </row>
    <row r="158" spans="1:10" ht="45">
      <c r="A158" s="66" t="s">
        <v>3076</v>
      </c>
      <c r="B158" s="98" t="s">
        <v>3077</v>
      </c>
      <c r="C158" s="98" t="s">
        <v>3078</v>
      </c>
      <c r="D158" s="98" t="s">
        <v>286</v>
      </c>
      <c r="E158" s="98">
        <v>4</v>
      </c>
      <c r="F158" s="198" t="s">
        <v>3079</v>
      </c>
      <c r="G158" s="98">
        <v>2</v>
      </c>
      <c r="H158" s="98"/>
      <c r="I158" s="98">
        <v>2</v>
      </c>
      <c r="J158" s="98"/>
    </row>
    <row r="159" spans="1:10" ht="45">
      <c r="A159" s="66" t="s">
        <v>3080</v>
      </c>
      <c r="B159" s="98" t="s">
        <v>3081</v>
      </c>
      <c r="C159" s="98" t="s">
        <v>3082</v>
      </c>
      <c r="D159" s="98" t="s">
        <v>286</v>
      </c>
      <c r="E159" s="98">
        <v>4</v>
      </c>
      <c r="F159" s="198" t="s">
        <v>3079</v>
      </c>
      <c r="G159" s="98">
        <v>2</v>
      </c>
      <c r="H159" s="98"/>
      <c r="I159" s="98">
        <v>2</v>
      </c>
      <c r="J159" s="98"/>
    </row>
    <row r="160" spans="1:10" ht="30">
      <c r="A160" s="66" t="s">
        <v>3083</v>
      </c>
      <c r="B160" s="98" t="s">
        <v>3084</v>
      </c>
      <c r="C160" s="98" t="s">
        <v>3085</v>
      </c>
      <c r="D160" s="98" t="s">
        <v>286</v>
      </c>
      <c r="E160" s="98">
        <v>8</v>
      </c>
      <c r="F160" s="198" t="s">
        <v>2989</v>
      </c>
      <c r="G160" s="98">
        <v>4</v>
      </c>
      <c r="H160" s="98"/>
      <c r="I160" s="98">
        <v>4</v>
      </c>
      <c r="J160" s="98"/>
    </row>
    <row r="161" spans="1:10" ht="45">
      <c r="A161" s="66" t="s">
        <v>3086</v>
      </c>
      <c r="B161" s="98" t="s">
        <v>3087</v>
      </c>
      <c r="C161" s="98" t="s">
        <v>3088</v>
      </c>
      <c r="D161" s="98" t="s">
        <v>286</v>
      </c>
      <c r="E161" s="98">
        <v>2</v>
      </c>
      <c r="F161" s="216" t="s">
        <v>3089</v>
      </c>
      <c r="G161" s="98">
        <v>2</v>
      </c>
      <c r="H161" s="98"/>
      <c r="I161" s="98">
        <v>2</v>
      </c>
      <c r="J161" s="98"/>
    </row>
    <row r="162" spans="1:10" ht="30">
      <c r="A162" s="66" t="s">
        <v>3090</v>
      </c>
      <c r="B162" s="98" t="s">
        <v>3091</v>
      </c>
      <c r="C162" s="98" t="s">
        <v>3092</v>
      </c>
      <c r="D162" s="98" t="s">
        <v>3093</v>
      </c>
      <c r="E162" s="98">
        <v>108</v>
      </c>
      <c r="F162" s="216" t="s">
        <v>2693</v>
      </c>
      <c r="G162" s="98">
        <v>58</v>
      </c>
      <c r="H162" s="98"/>
      <c r="I162" s="98">
        <v>50</v>
      </c>
      <c r="J162" s="98"/>
    </row>
    <row r="163" spans="1:10" ht="30">
      <c r="A163" s="66" t="s">
        <v>3094</v>
      </c>
      <c r="B163" s="98" t="s">
        <v>3095</v>
      </c>
      <c r="C163" s="98" t="s">
        <v>3096</v>
      </c>
      <c r="D163" s="98" t="s">
        <v>27</v>
      </c>
      <c r="E163" s="98">
        <v>500</v>
      </c>
      <c r="F163" s="216" t="s">
        <v>2693</v>
      </c>
      <c r="G163" s="98">
        <v>250</v>
      </c>
      <c r="H163" s="98"/>
      <c r="I163" s="98">
        <v>250</v>
      </c>
      <c r="J163" s="98"/>
    </row>
    <row r="164" spans="1:10" ht="30">
      <c r="A164" s="66" t="s">
        <v>3097</v>
      </c>
      <c r="B164" s="98" t="s">
        <v>3098</v>
      </c>
      <c r="C164" s="98" t="s">
        <v>3099</v>
      </c>
      <c r="D164" s="98" t="s">
        <v>286</v>
      </c>
      <c r="E164" s="98">
        <v>100</v>
      </c>
      <c r="F164" s="216" t="s">
        <v>2708</v>
      </c>
      <c r="G164" s="98">
        <v>50</v>
      </c>
      <c r="H164" s="98"/>
      <c r="I164" s="98">
        <v>50</v>
      </c>
      <c r="J164" s="98"/>
    </row>
    <row r="165" spans="1:10" ht="30">
      <c r="A165" s="66" t="s">
        <v>3100</v>
      </c>
      <c r="B165" s="98" t="s">
        <v>3101</v>
      </c>
      <c r="C165" s="98" t="s">
        <v>3102</v>
      </c>
      <c r="D165" s="98" t="s">
        <v>286</v>
      </c>
      <c r="E165" s="98">
        <v>20</v>
      </c>
      <c r="F165" s="198" t="s">
        <v>3103</v>
      </c>
      <c r="G165" s="98">
        <v>10</v>
      </c>
      <c r="H165" s="98">
        <v>10</v>
      </c>
      <c r="I165" s="98"/>
      <c r="J165" s="98"/>
    </row>
    <row r="166" spans="1:10">
      <c r="A166" s="66" t="s">
        <v>3104</v>
      </c>
      <c r="B166" s="112" t="s">
        <v>3105</v>
      </c>
      <c r="C166" s="112" t="s">
        <v>3106</v>
      </c>
      <c r="D166" s="112" t="s">
        <v>126</v>
      </c>
      <c r="E166" s="113">
        <v>2</v>
      </c>
      <c r="F166" s="216" t="s">
        <v>2708</v>
      </c>
      <c r="G166" s="84">
        <v>2</v>
      </c>
      <c r="H166" s="84">
        <v>0</v>
      </c>
      <c r="I166" s="84">
        <v>0</v>
      </c>
      <c r="J166" s="84">
        <v>0</v>
      </c>
    </row>
    <row r="167" spans="1:10">
      <c r="A167" s="66" t="s">
        <v>3107</v>
      </c>
      <c r="B167" s="112" t="s">
        <v>3108</v>
      </c>
      <c r="C167" s="112" t="s">
        <v>3109</v>
      </c>
      <c r="D167" s="112" t="s">
        <v>126</v>
      </c>
      <c r="E167" s="113">
        <v>2</v>
      </c>
      <c r="F167" s="216" t="s">
        <v>2708</v>
      </c>
      <c r="G167" s="84">
        <v>2</v>
      </c>
      <c r="H167" s="84">
        <v>0</v>
      </c>
      <c r="I167" s="84">
        <v>0</v>
      </c>
      <c r="J167" s="84">
        <v>0</v>
      </c>
    </row>
    <row r="168" spans="1:10">
      <c r="A168" s="66" t="s">
        <v>3110</v>
      </c>
      <c r="B168" s="114" t="s">
        <v>3111</v>
      </c>
      <c r="C168" s="114" t="s">
        <v>3112</v>
      </c>
      <c r="D168" s="112" t="s">
        <v>126</v>
      </c>
      <c r="E168" s="113">
        <v>2</v>
      </c>
      <c r="F168" s="216" t="s">
        <v>2708</v>
      </c>
      <c r="G168" s="84">
        <v>2</v>
      </c>
      <c r="H168" s="84">
        <v>0</v>
      </c>
      <c r="I168" s="84">
        <v>0</v>
      </c>
      <c r="J168" s="84">
        <v>0</v>
      </c>
    </row>
    <row r="169" spans="1:10">
      <c r="A169" s="66" t="s">
        <v>3113</v>
      </c>
      <c r="B169" s="112" t="s">
        <v>3114</v>
      </c>
      <c r="C169" s="112" t="s">
        <v>3115</v>
      </c>
      <c r="D169" s="112" t="s">
        <v>126</v>
      </c>
      <c r="E169" s="113">
        <v>2</v>
      </c>
      <c r="F169" s="216" t="s">
        <v>2708</v>
      </c>
      <c r="G169" s="84">
        <v>2</v>
      </c>
      <c r="H169" s="84">
        <v>0</v>
      </c>
      <c r="I169" s="84">
        <v>0</v>
      </c>
      <c r="J169" s="84">
        <v>0</v>
      </c>
    </row>
    <row r="170" spans="1:10">
      <c r="A170" s="66" t="s">
        <v>3116</v>
      </c>
      <c r="B170" s="112" t="s">
        <v>3117</v>
      </c>
      <c r="C170" s="112" t="s">
        <v>3118</v>
      </c>
      <c r="D170" s="112" t="s">
        <v>126</v>
      </c>
      <c r="E170" s="113">
        <v>2</v>
      </c>
      <c r="F170" s="216" t="s">
        <v>2708</v>
      </c>
      <c r="G170" s="84">
        <v>2</v>
      </c>
      <c r="H170" s="84">
        <v>0</v>
      </c>
      <c r="I170" s="84">
        <v>0</v>
      </c>
      <c r="J170" s="84">
        <v>0</v>
      </c>
    </row>
    <row r="171" spans="1:10">
      <c r="A171" s="66" t="s">
        <v>3119</v>
      </c>
      <c r="B171" s="112" t="s">
        <v>3120</v>
      </c>
      <c r="C171" s="112" t="s">
        <v>3121</v>
      </c>
      <c r="D171" s="112" t="s">
        <v>126</v>
      </c>
      <c r="E171" s="113">
        <v>4</v>
      </c>
      <c r="F171" s="216" t="s">
        <v>2708</v>
      </c>
      <c r="G171" s="84">
        <v>4</v>
      </c>
      <c r="H171" s="84">
        <v>0</v>
      </c>
      <c r="I171" s="84">
        <v>0</v>
      </c>
      <c r="J171" s="84">
        <v>0</v>
      </c>
    </row>
    <row r="172" spans="1:10">
      <c r="A172" s="66" t="s">
        <v>3122</v>
      </c>
      <c r="B172" s="112" t="s">
        <v>3123</v>
      </c>
      <c r="C172" s="112" t="s">
        <v>3124</v>
      </c>
      <c r="D172" s="112" t="s">
        <v>126</v>
      </c>
      <c r="E172" s="113">
        <v>56</v>
      </c>
      <c r="F172" s="216" t="s">
        <v>2708</v>
      </c>
      <c r="G172" s="84">
        <v>12</v>
      </c>
      <c r="H172" s="84">
        <v>12</v>
      </c>
      <c r="I172" s="84">
        <v>32</v>
      </c>
      <c r="J172" s="84">
        <v>0</v>
      </c>
    </row>
    <row r="173" spans="1:10">
      <c r="A173" s="66" t="s">
        <v>3125</v>
      </c>
      <c r="B173" s="112" t="s">
        <v>3126</v>
      </c>
      <c r="C173" s="112" t="s">
        <v>3127</v>
      </c>
      <c r="D173" s="112" t="s">
        <v>1236</v>
      </c>
      <c r="E173" s="113">
        <v>1500</v>
      </c>
      <c r="F173" s="216" t="s">
        <v>2708</v>
      </c>
      <c r="G173" s="84">
        <v>500</v>
      </c>
      <c r="H173" s="84">
        <v>500</v>
      </c>
      <c r="I173" s="84">
        <v>500</v>
      </c>
      <c r="J173" s="84">
        <v>0</v>
      </c>
    </row>
    <row r="174" spans="1:10">
      <c r="A174" s="66" t="s">
        <v>3128</v>
      </c>
      <c r="B174" s="112" t="s">
        <v>3129</v>
      </c>
      <c r="C174" s="112" t="s">
        <v>3130</v>
      </c>
      <c r="D174" s="112" t="s">
        <v>1236</v>
      </c>
      <c r="E174" s="113">
        <v>100</v>
      </c>
      <c r="F174" s="216" t="s">
        <v>2708</v>
      </c>
      <c r="G174" s="84">
        <v>25</v>
      </c>
      <c r="H174" s="84">
        <v>25</v>
      </c>
      <c r="I174" s="84">
        <v>25</v>
      </c>
      <c r="J174" s="84">
        <v>25</v>
      </c>
    </row>
    <row r="175" spans="1:10">
      <c r="A175" s="66" t="s">
        <v>3131</v>
      </c>
      <c r="B175" s="112" t="s">
        <v>3132</v>
      </c>
      <c r="C175" s="112" t="s">
        <v>3133</v>
      </c>
      <c r="D175" s="112" t="s">
        <v>1236</v>
      </c>
      <c r="E175" s="113">
        <v>500</v>
      </c>
      <c r="F175" s="216" t="s">
        <v>2708</v>
      </c>
      <c r="G175" s="84">
        <v>0</v>
      </c>
      <c r="H175" s="84">
        <v>250</v>
      </c>
      <c r="I175" s="84">
        <v>250</v>
      </c>
      <c r="J175" s="84">
        <v>0</v>
      </c>
    </row>
    <row r="176" spans="1:10">
      <c r="A176" s="66" t="s">
        <v>3134</v>
      </c>
      <c r="B176" s="112" t="s">
        <v>3135</v>
      </c>
      <c r="C176" s="112" t="s">
        <v>3136</v>
      </c>
      <c r="D176" s="112" t="s">
        <v>1236</v>
      </c>
      <c r="E176" s="113">
        <v>100</v>
      </c>
      <c r="F176" s="216" t="s">
        <v>2708</v>
      </c>
      <c r="G176" s="84">
        <v>0</v>
      </c>
      <c r="H176" s="84">
        <v>50</v>
      </c>
      <c r="I176" s="84">
        <v>50</v>
      </c>
      <c r="J176" s="84">
        <v>0</v>
      </c>
    </row>
    <row r="177" spans="1:10">
      <c r="A177" s="66" t="s">
        <v>3137</v>
      </c>
      <c r="B177" s="112" t="s">
        <v>3138</v>
      </c>
      <c r="C177" s="112" t="s">
        <v>3139</v>
      </c>
      <c r="D177" s="112" t="s">
        <v>1236</v>
      </c>
      <c r="E177" s="113">
        <v>400</v>
      </c>
      <c r="F177" s="216" t="s">
        <v>2708</v>
      </c>
      <c r="G177" s="84">
        <v>100</v>
      </c>
      <c r="H177" s="84">
        <v>100</v>
      </c>
      <c r="I177" s="84">
        <v>200</v>
      </c>
      <c r="J177" s="84">
        <v>0</v>
      </c>
    </row>
    <row r="178" spans="1:10">
      <c r="A178" s="66" t="s">
        <v>3140</v>
      </c>
      <c r="B178" s="112" t="s">
        <v>3141</v>
      </c>
      <c r="C178" s="112" t="s">
        <v>3142</v>
      </c>
      <c r="D178" s="112" t="s">
        <v>3143</v>
      </c>
      <c r="E178" s="113">
        <v>1</v>
      </c>
      <c r="F178" s="216" t="s">
        <v>2708</v>
      </c>
      <c r="G178" s="84">
        <v>1</v>
      </c>
      <c r="H178" s="84">
        <v>0</v>
      </c>
      <c r="I178" s="84">
        <v>0</v>
      </c>
      <c r="J178" s="84">
        <v>0</v>
      </c>
    </row>
    <row r="179" spans="1:10">
      <c r="A179" s="66" t="s">
        <v>3144</v>
      </c>
      <c r="B179" s="112" t="s">
        <v>3145</v>
      </c>
      <c r="C179" s="112" t="s">
        <v>3146</v>
      </c>
      <c r="D179" s="112" t="s">
        <v>3143</v>
      </c>
      <c r="E179" s="113">
        <v>1</v>
      </c>
      <c r="F179" s="216" t="s">
        <v>2708</v>
      </c>
      <c r="G179" s="84">
        <v>1</v>
      </c>
      <c r="H179" s="84">
        <v>0</v>
      </c>
      <c r="I179" s="84">
        <v>0</v>
      </c>
      <c r="J179" s="84">
        <v>0</v>
      </c>
    </row>
    <row r="180" spans="1:10">
      <c r="A180" s="108" t="s">
        <v>3147</v>
      </c>
      <c r="B180" s="112" t="s">
        <v>3148</v>
      </c>
      <c r="C180" s="112" t="s">
        <v>3149</v>
      </c>
      <c r="D180" s="112" t="s">
        <v>3143</v>
      </c>
      <c r="E180" s="84">
        <v>2</v>
      </c>
      <c r="F180" s="216" t="s">
        <v>2708</v>
      </c>
      <c r="G180" s="84">
        <v>2</v>
      </c>
      <c r="H180" s="84">
        <v>0</v>
      </c>
      <c r="I180" s="84">
        <v>0</v>
      </c>
      <c r="J180" s="84">
        <v>0</v>
      </c>
    </row>
    <row r="181" spans="1:10" ht="45">
      <c r="A181" s="66" t="s">
        <v>3736</v>
      </c>
      <c r="B181" s="52" t="s">
        <v>3150</v>
      </c>
      <c r="C181" s="52" t="s">
        <v>3151</v>
      </c>
      <c r="D181" s="52" t="s">
        <v>747</v>
      </c>
      <c r="E181" s="52">
        <v>4</v>
      </c>
      <c r="F181" s="216" t="s">
        <v>3152</v>
      </c>
      <c r="G181" s="52"/>
      <c r="H181" s="52">
        <v>4</v>
      </c>
      <c r="I181" s="52"/>
      <c r="J181" s="52"/>
    </row>
    <row r="182" spans="1:10" ht="45">
      <c r="A182" s="66" t="s">
        <v>3737</v>
      </c>
      <c r="B182" s="52" t="s">
        <v>3153</v>
      </c>
      <c r="C182" s="52" t="s">
        <v>3154</v>
      </c>
      <c r="D182" s="52" t="s">
        <v>747</v>
      </c>
      <c r="E182" s="52">
        <v>4</v>
      </c>
      <c r="F182" s="216" t="s">
        <v>3152</v>
      </c>
      <c r="G182" s="52"/>
      <c r="H182" s="52"/>
      <c r="I182" s="52">
        <v>4</v>
      </c>
      <c r="J182" s="52"/>
    </row>
    <row r="183" spans="1:10">
      <c r="A183" s="66" t="s">
        <v>3738</v>
      </c>
      <c r="B183" s="52" t="s">
        <v>3155</v>
      </c>
      <c r="C183" s="52" t="s">
        <v>3156</v>
      </c>
      <c r="D183" s="52" t="s">
        <v>3157</v>
      </c>
      <c r="E183" s="52">
        <v>15</v>
      </c>
      <c r="F183" s="198" t="s">
        <v>2883</v>
      </c>
      <c r="G183" s="52"/>
      <c r="H183" s="52">
        <v>5</v>
      </c>
      <c r="I183" s="52">
        <v>5</v>
      </c>
      <c r="J183" s="52">
        <v>5</v>
      </c>
    </row>
    <row r="184" spans="1:10" ht="45">
      <c r="A184" s="108" t="s">
        <v>3739</v>
      </c>
      <c r="B184" s="52" t="s">
        <v>3158</v>
      </c>
      <c r="C184" s="52" t="s">
        <v>3159</v>
      </c>
      <c r="D184" s="52" t="s">
        <v>3157</v>
      </c>
      <c r="E184" s="52">
        <v>15</v>
      </c>
      <c r="F184" s="198" t="s">
        <v>2883</v>
      </c>
      <c r="G184" s="52"/>
      <c r="H184" s="52">
        <v>5</v>
      </c>
      <c r="I184" s="52">
        <v>5</v>
      </c>
      <c r="J184" s="52">
        <v>5</v>
      </c>
    </row>
    <row r="185" spans="1:10">
      <c r="A185" s="66" t="s">
        <v>3740</v>
      </c>
      <c r="B185" s="52" t="s">
        <v>3160</v>
      </c>
      <c r="C185" s="52" t="s">
        <v>3161</v>
      </c>
      <c r="D185" s="52" t="s">
        <v>747</v>
      </c>
      <c r="E185" s="52">
        <v>15</v>
      </c>
      <c r="F185" s="198" t="s">
        <v>2883</v>
      </c>
      <c r="G185" s="52"/>
      <c r="H185" s="52">
        <v>5</v>
      </c>
      <c r="I185" s="52">
        <v>5</v>
      </c>
      <c r="J185" s="52">
        <v>5</v>
      </c>
    </row>
    <row r="186" spans="1:10">
      <c r="A186" s="66" t="s">
        <v>3741</v>
      </c>
      <c r="B186" s="52" t="s">
        <v>3162</v>
      </c>
      <c r="C186" s="52" t="s">
        <v>3163</v>
      </c>
      <c r="D186" s="52" t="s">
        <v>747</v>
      </c>
      <c r="E186" s="52">
        <v>10</v>
      </c>
      <c r="F186" s="198" t="s">
        <v>3164</v>
      </c>
      <c r="G186" s="52"/>
      <c r="H186" s="52">
        <v>5</v>
      </c>
      <c r="I186" s="52">
        <v>5</v>
      </c>
      <c r="J186" s="52"/>
    </row>
    <row r="187" spans="1:10">
      <c r="A187" s="66" t="s">
        <v>3742</v>
      </c>
      <c r="B187" s="52" t="s">
        <v>3165</v>
      </c>
      <c r="C187" s="52"/>
      <c r="D187" s="52" t="s">
        <v>747</v>
      </c>
      <c r="E187" s="52">
        <v>10</v>
      </c>
      <c r="F187" s="198" t="s">
        <v>3166</v>
      </c>
      <c r="G187" s="52">
        <v>3</v>
      </c>
      <c r="H187" s="52">
        <v>3</v>
      </c>
      <c r="I187" s="52"/>
      <c r="J187" s="52"/>
    </row>
    <row r="188" spans="1:10">
      <c r="A188" s="108" t="s">
        <v>3743</v>
      </c>
      <c r="B188" s="49" t="s">
        <v>3167</v>
      </c>
      <c r="C188" s="49"/>
      <c r="D188" s="49" t="s">
        <v>747</v>
      </c>
      <c r="E188" s="49">
        <v>50</v>
      </c>
      <c r="F188" s="216" t="s">
        <v>2708</v>
      </c>
      <c r="G188" s="49">
        <v>10</v>
      </c>
      <c r="H188" s="49">
        <v>20</v>
      </c>
      <c r="I188" s="49">
        <v>20</v>
      </c>
      <c r="J188" s="49"/>
    </row>
    <row r="189" spans="1:10">
      <c r="A189" s="66" t="s">
        <v>3744</v>
      </c>
      <c r="B189" s="49" t="s">
        <v>3168</v>
      </c>
      <c r="C189" s="49"/>
      <c r="D189" s="49" t="s">
        <v>747</v>
      </c>
      <c r="E189" s="49">
        <v>50</v>
      </c>
      <c r="F189" s="216" t="s">
        <v>2708</v>
      </c>
      <c r="G189" s="49">
        <v>10</v>
      </c>
      <c r="H189" s="49">
        <v>20</v>
      </c>
      <c r="I189" s="49">
        <v>20</v>
      </c>
      <c r="J189" s="49"/>
    </row>
    <row r="190" spans="1:10">
      <c r="A190" s="66" t="s">
        <v>3745</v>
      </c>
      <c r="B190" s="49" t="s">
        <v>3169</v>
      </c>
      <c r="C190" s="49"/>
      <c r="D190" s="49" t="s">
        <v>3157</v>
      </c>
      <c r="E190" s="49">
        <v>300</v>
      </c>
      <c r="F190" s="216" t="s">
        <v>3170</v>
      </c>
      <c r="G190" s="49">
        <v>100</v>
      </c>
      <c r="H190" s="49">
        <v>100</v>
      </c>
      <c r="I190" s="49">
        <v>100</v>
      </c>
      <c r="J190" s="49"/>
    </row>
    <row r="191" spans="1:10">
      <c r="A191" s="66" t="s">
        <v>3746</v>
      </c>
      <c r="B191" s="49" t="s">
        <v>3171</v>
      </c>
      <c r="C191" s="49"/>
      <c r="D191" s="49" t="s">
        <v>747</v>
      </c>
      <c r="E191" s="49">
        <v>60</v>
      </c>
      <c r="F191" s="198" t="s">
        <v>3164</v>
      </c>
      <c r="G191" s="49">
        <v>10</v>
      </c>
      <c r="H191" s="49">
        <v>20</v>
      </c>
      <c r="I191" s="49">
        <v>20</v>
      </c>
      <c r="J191" s="49">
        <v>10</v>
      </c>
    </row>
    <row r="192" spans="1:10">
      <c r="A192" s="108" t="s">
        <v>3747</v>
      </c>
      <c r="B192" s="49" t="s">
        <v>3172</v>
      </c>
      <c r="C192" s="49"/>
      <c r="D192" s="49" t="s">
        <v>747</v>
      </c>
      <c r="E192" s="49">
        <v>60</v>
      </c>
      <c r="F192" s="198" t="s">
        <v>3164</v>
      </c>
      <c r="G192" s="49">
        <v>10</v>
      </c>
      <c r="H192" s="49">
        <v>20</v>
      </c>
      <c r="I192" s="49">
        <v>20</v>
      </c>
      <c r="J192" s="49">
        <v>10</v>
      </c>
    </row>
    <row r="193" spans="1:10">
      <c r="A193" s="66" t="s">
        <v>3748</v>
      </c>
      <c r="B193" s="49" t="s">
        <v>3173</v>
      </c>
      <c r="C193" s="49"/>
      <c r="D193" s="49" t="s">
        <v>747</v>
      </c>
      <c r="E193" s="49">
        <v>30</v>
      </c>
      <c r="F193" s="198" t="s">
        <v>3164</v>
      </c>
      <c r="G193" s="49">
        <v>10</v>
      </c>
      <c r="H193" s="49">
        <v>10</v>
      </c>
      <c r="I193" s="49">
        <v>10</v>
      </c>
      <c r="J193" s="49"/>
    </row>
    <row r="194" spans="1:10">
      <c r="A194" s="66" t="s">
        <v>3749</v>
      </c>
      <c r="B194" s="49" t="s">
        <v>3174</v>
      </c>
      <c r="C194" s="49"/>
      <c r="D194" s="49" t="s">
        <v>747</v>
      </c>
      <c r="E194" s="49">
        <v>300</v>
      </c>
      <c r="F194" s="198" t="s">
        <v>3164</v>
      </c>
      <c r="G194" s="49">
        <v>100</v>
      </c>
      <c r="H194" s="49">
        <v>100</v>
      </c>
      <c r="I194" s="49">
        <v>100</v>
      </c>
      <c r="J194" s="49"/>
    </row>
    <row r="195" spans="1:10">
      <c r="A195" s="66" t="s">
        <v>3750</v>
      </c>
      <c r="B195" s="49" t="s">
        <v>3175</v>
      </c>
      <c r="C195" s="49"/>
      <c r="D195" s="49" t="s">
        <v>747</v>
      </c>
      <c r="E195" s="49">
        <v>300</v>
      </c>
      <c r="F195" s="198" t="s">
        <v>3164</v>
      </c>
      <c r="G195" s="49">
        <v>100</v>
      </c>
      <c r="H195" s="49">
        <v>100</v>
      </c>
      <c r="I195" s="49">
        <v>100</v>
      </c>
      <c r="J195" s="49"/>
    </row>
    <row r="196" spans="1:10">
      <c r="A196" s="108" t="s">
        <v>3751</v>
      </c>
      <c r="B196" s="49" t="s">
        <v>3176</v>
      </c>
      <c r="C196" s="49"/>
      <c r="D196" s="49" t="s">
        <v>747</v>
      </c>
      <c r="E196" s="49">
        <v>300</v>
      </c>
      <c r="F196" s="198" t="s">
        <v>3164</v>
      </c>
      <c r="G196" s="49"/>
      <c r="H196" s="49">
        <v>200</v>
      </c>
      <c r="I196" s="49">
        <v>100</v>
      </c>
      <c r="J196" s="49"/>
    </row>
    <row r="197" spans="1:10">
      <c r="A197" s="66" t="s">
        <v>3752</v>
      </c>
      <c r="B197" s="49" t="s">
        <v>3177</v>
      </c>
      <c r="C197" s="49"/>
      <c r="D197" s="49" t="s">
        <v>747</v>
      </c>
      <c r="E197" s="49">
        <v>100</v>
      </c>
      <c r="F197" s="198" t="s">
        <v>3164</v>
      </c>
      <c r="G197" s="49"/>
      <c r="H197" s="49">
        <v>50</v>
      </c>
      <c r="I197" s="49">
        <v>50</v>
      </c>
      <c r="J197" s="49"/>
    </row>
    <row r="198" spans="1:10">
      <c r="A198" s="66" t="s">
        <v>3753</v>
      </c>
      <c r="B198" s="49" t="s">
        <v>3178</v>
      </c>
      <c r="C198" s="49"/>
      <c r="D198" s="49" t="s">
        <v>747</v>
      </c>
      <c r="E198" s="49">
        <v>300</v>
      </c>
      <c r="F198" s="198" t="s">
        <v>3164</v>
      </c>
      <c r="G198" s="49"/>
      <c r="H198" s="49">
        <v>100</v>
      </c>
      <c r="I198" s="49">
        <v>200</v>
      </c>
      <c r="J198" s="49"/>
    </row>
    <row r="199" spans="1:10" ht="30">
      <c r="A199" s="66" t="s">
        <v>3754</v>
      </c>
      <c r="B199" s="49" t="s">
        <v>3179</v>
      </c>
      <c r="C199" s="49" t="s">
        <v>3180</v>
      </c>
      <c r="D199" s="49" t="s">
        <v>1385</v>
      </c>
      <c r="E199" s="49">
        <v>300</v>
      </c>
      <c r="F199" s="216" t="s">
        <v>2708</v>
      </c>
      <c r="G199" s="49">
        <v>50</v>
      </c>
      <c r="H199" s="49">
        <v>50</v>
      </c>
      <c r="I199" s="49">
        <v>150</v>
      </c>
      <c r="J199" s="49">
        <v>50</v>
      </c>
    </row>
    <row r="200" spans="1:10">
      <c r="A200" s="108" t="s">
        <v>3755</v>
      </c>
      <c r="B200" s="49" t="s">
        <v>3181</v>
      </c>
      <c r="C200" s="49" t="s">
        <v>3182</v>
      </c>
      <c r="D200" s="49" t="s">
        <v>1371</v>
      </c>
      <c r="E200" s="49">
        <v>150</v>
      </c>
      <c r="F200" s="216" t="s">
        <v>2708</v>
      </c>
      <c r="G200" s="49"/>
      <c r="H200" s="49">
        <v>50</v>
      </c>
      <c r="I200" s="49">
        <v>50</v>
      </c>
      <c r="J200" s="49">
        <v>50</v>
      </c>
    </row>
    <row r="201" spans="1:10" ht="30">
      <c r="A201" s="66" t="s">
        <v>3756</v>
      </c>
      <c r="B201" s="49" t="s">
        <v>3183</v>
      </c>
      <c r="C201" s="49" t="s">
        <v>3184</v>
      </c>
      <c r="D201" s="49" t="s">
        <v>1371</v>
      </c>
      <c r="E201" s="50">
        <v>250</v>
      </c>
      <c r="F201" s="198" t="s">
        <v>3185</v>
      </c>
      <c r="G201" s="50">
        <v>50</v>
      </c>
      <c r="H201" s="49">
        <v>50</v>
      </c>
      <c r="I201" s="49">
        <v>50</v>
      </c>
      <c r="J201" s="49">
        <v>50</v>
      </c>
    </row>
    <row r="202" spans="1:10">
      <c r="A202" s="66" t="s">
        <v>3757</v>
      </c>
      <c r="B202" s="50" t="s">
        <v>3186</v>
      </c>
      <c r="C202" s="49"/>
      <c r="D202" s="50" t="s">
        <v>1382</v>
      </c>
      <c r="E202" s="50">
        <v>250</v>
      </c>
      <c r="F202" s="198" t="s">
        <v>3187</v>
      </c>
      <c r="G202" s="50">
        <v>50</v>
      </c>
      <c r="H202" s="49">
        <v>50</v>
      </c>
      <c r="I202" s="49">
        <v>50</v>
      </c>
      <c r="J202" s="49">
        <v>50</v>
      </c>
    </row>
  </sheetData>
  <mergeCells count="8">
    <mergeCell ref="A3:J3"/>
    <mergeCell ref="A1:A2"/>
    <mergeCell ref="B1:B2"/>
    <mergeCell ref="C1:C2"/>
    <mergeCell ref="D1:D2"/>
    <mergeCell ref="E1:E2"/>
    <mergeCell ref="F1:F2"/>
    <mergeCell ref="G1:J1"/>
  </mergeCells>
  <phoneticPr fontId="3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DB72-3B17-4BC7-8D05-7D97EA87D41D}">
  <sheetPr>
    <tabColor rgb="FF92D050"/>
  </sheetPr>
  <dimension ref="A1:J119"/>
  <sheetViews>
    <sheetView zoomScale="130" zoomScaleNormal="130" workbookViewId="0">
      <selection activeCell="G1" sqref="G1:J1"/>
    </sheetView>
  </sheetViews>
  <sheetFormatPr defaultRowHeight="15"/>
  <cols>
    <col min="1" max="1" width="5" style="379" customWidth="1"/>
    <col min="2" max="2" width="62.85546875" style="379" customWidth="1"/>
    <col min="3" max="3" width="32.7109375" style="379" customWidth="1"/>
    <col min="4" max="4" width="15.42578125" style="379" customWidth="1"/>
    <col min="5" max="5" width="16" style="379" customWidth="1"/>
    <col min="6" max="6" width="65.7109375" style="379" customWidth="1"/>
    <col min="7" max="7" width="10.7109375" style="379" customWidth="1"/>
    <col min="8" max="8" width="11.28515625" style="379" customWidth="1"/>
    <col min="9" max="9" width="11.42578125" style="379" customWidth="1"/>
    <col min="10" max="10" width="11.28515625" style="379" customWidth="1"/>
  </cols>
  <sheetData>
    <row r="1" spans="1:10" ht="18.75">
      <c r="A1" s="251" t="s">
        <v>648</v>
      </c>
      <c r="B1" s="252" t="s">
        <v>272</v>
      </c>
      <c r="C1" s="252" t="s">
        <v>273</v>
      </c>
      <c r="D1" s="253" t="s">
        <v>274</v>
      </c>
      <c r="E1" s="252" t="s">
        <v>1</v>
      </c>
      <c r="F1" s="254" t="s">
        <v>275</v>
      </c>
      <c r="G1" s="253" t="s">
        <v>2</v>
      </c>
      <c r="H1" s="253"/>
      <c r="I1" s="253"/>
      <c r="J1" s="253"/>
    </row>
    <row r="2" spans="1:10" ht="37.5">
      <c r="A2" s="251"/>
      <c r="B2" s="252"/>
      <c r="C2" s="252"/>
      <c r="D2" s="253"/>
      <c r="E2" s="252"/>
      <c r="F2" s="254"/>
      <c r="G2" s="255" t="s">
        <v>3</v>
      </c>
      <c r="H2" s="255" t="s">
        <v>4</v>
      </c>
      <c r="I2" s="255" t="s">
        <v>5</v>
      </c>
      <c r="J2" s="255" t="s">
        <v>6</v>
      </c>
    </row>
    <row r="3" spans="1:10" ht="18.75">
      <c r="A3" s="283" t="s">
        <v>276</v>
      </c>
      <c r="B3" s="283"/>
      <c r="C3" s="283"/>
      <c r="D3" s="283"/>
      <c r="E3" s="283"/>
      <c r="F3" s="283"/>
      <c r="G3" s="283"/>
      <c r="H3" s="283"/>
      <c r="I3" s="283"/>
      <c r="J3" s="283"/>
    </row>
    <row r="4" spans="1:10" ht="15.75">
      <c r="A4" s="174">
        <v>1</v>
      </c>
      <c r="B4" s="174" t="s">
        <v>277</v>
      </c>
      <c r="C4" s="35"/>
      <c r="D4" s="175">
        <v>1500</v>
      </c>
      <c r="E4" s="174" t="s">
        <v>278</v>
      </c>
      <c r="F4" s="368" t="s">
        <v>3783</v>
      </c>
      <c r="G4" s="175">
        <v>300</v>
      </c>
      <c r="H4" s="175">
        <v>450</v>
      </c>
      <c r="I4" s="175">
        <v>450</v>
      </c>
      <c r="J4" s="175">
        <v>300</v>
      </c>
    </row>
    <row r="5" spans="1:10" ht="15.75">
      <c r="A5" s="174">
        <v>2</v>
      </c>
      <c r="B5" s="174" t="s">
        <v>279</v>
      </c>
      <c r="C5" s="36" t="s">
        <v>280</v>
      </c>
      <c r="D5" s="175">
        <v>865</v>
      </c>
      <c r="E5" s="174" t="s">
        <v>278</v>
      </c>
      <c r="F5" s="368" t="s">
        <v>281</v>
      </c>
      <c r="G5" s="175">
        <v>173</v>
      </c>
      <c r="H5" s="175">
        <v>260</v>
      </c>
      <c r="I5" s="175">
        <v>260</v>
      </c>
      <c r="J5" s="175">
        <v>173</v>
      </c>
    </row>
    <row r="6" spans="1:10" ht="15.75">
      <c r="A6" s="174">
        <v>3</v>
      </c>
      <c r="B6" s="174" t="s">
        <v>282</v>
      </c>
      <c r="C6" s="35"/>
      <c r="D6" s="175">
        <v>600</v>
      </c>
      <c r="E6" s="174" t="s">
        <v>278</v>
      </c>
      <c r="F6" s="368" t="s">
        <v>283</v>
      </c>
      <c r="G6" s="175"/>
      <c r="H6" s="175"/>
      <c r="I6" s="175">
        <v>300</v>
      </c>
      <c r="J6" s="175">
        <v>300</v>
      </c>
    </row>
    <row r="7" spans="1:10" ht="15.75">
      <c r="A7" s="174">
        <v>4</v>
      </c>
      <c r="B7" s="174" t="s">
        <v>284</v>
      </c>
      <c r="C7" s="36" t="s">
        <v>285</v>
      </c>
      <c r="D7" s="175">
        <v>517</v>
      </c>
      <c r="E7" s="180" t="s">
        <v>286</v>
      </c>
      <c r="F7" s="368" t="s">
        <v>287</v>
      </c>
      <c r="G7" s="175"/>
      <c r="H7" s="175"/>
      <c r="I7" s="175">
        <v>258</v>
      </c>
      <c r="J7" s="175">
        <v>258</v>
      </c>
    </row>
    <row r="8" spans="1:10" ht="15.75">
      <c r="A8" s="174"/>
      <c r="B8" s="174" t="s">
        <v>288</v>
      </c>
      <c r="C8" s="36"/>
      <c r="D8" s="175">
        <v>130</v>
      </c>
      <c r="E8" s="180" t="s">
        <v>286</v>
      </c>
      <c r="F8" s="368" t="s">
        <v>289</v>
      </c>
      <c r="G8" s="175"/>
      <c r="H8" s="175"/>
      <c r="I8" s="175">
        <v>65</v>
      </c>
      <c r="J8" s="175">
        <v>65</v>
      </c>
    </row>
    <row r="9" spans="1:10" ht="15.75">
      <c r="A9" s="174">
        <v>5</v>
      </c>
      <c r="B9" s="174" t="s">
        <v>290</v>
      </c>
      <c r="C9" s="37"/>
      <c r="D9" s="175">
        <v>110</v>
      </c>
      <c r="E9" s="180" t="s">
        <v>286</v>
      </c>
      <c r="F9" s="368" t="s">
        <v>291</v>
      </c>
      <c r="G9" s="175"/>
      <c r="H9" s="175"/>
      <c r="I9" s="175">
        <v>66</v>
      </c>
      <c r="J9" s="175">
        <v>44</v>
      </c>
    </row>
    <row r="10" spans="1:10" ht="15.75">
      <c r="A10" s="174">
        <v>6</v>
      </c>
      <c r="B10" s="174" t="s">
        <v>292</v>
      </c>
      <c r="C10" s="35"/>
      <c r="D10" s="175">
        <v>2100</v>
      </c>
      <c r="E10" s="174" t="s">
        <v>278</v>
      </c>
      <c r="F10" s="375" t="s">
        <v>293</v>
      </c>
      <c r="G10" s="175">
        <v>420</v>
      </c>
      <c r="H10" s="175">
        <v>630</v>
      </c>
      <c r="I10" s="175">
        <v>630</v>
      </c>
      <c r="J10" s="175">
        <v>420</v>
      </c>
    </row>
    <row r="11" spans="1:10" ht="15.75">
      <c r="A11" s="174">
        <v>7</v>
      </c>
      <c r="B11" s="180" t="s">
        <v>294</v>
      </c>
      <c r="C11" s="35"/>
      <c r="D11" s="175">
        <v>34</v>
      </c>
      <c r="E11" s="174" t="s">
        <v>278</v>
      </c>
      <c r="F11" s="375" t="s">
        <v>295</v>
      </c>
      <c r="G11" s="175">
        <v>7</v>
      </c>
      <c r="H11" s="175">
        <v>10</v>
      </c>
      <c r="I11" s="175">
        <v>10</v>
      </c>
      <c r="J11" s="175">
        <v>7</v>
      </c>
    </row>
    <row r="12" spans="1:10" ht="15.75">
      <c r="A12" s="174">
        <v>8</v>
      </c>
      <c r="B12" s="180" t="s">
        <v>296</v>
      </c>
      <c r="C12" s="35"/>
      <c r="D12" s="175">
        <v>50</v>
      </c>
      <c r="E12" s="174" t="s">
        <v>278</v>
      </c>
      <c r="F12" s="375" t="s">
        <v>297</v>
      </c>
      <c r="G12" s="175">
        <v>10</v>
      </c>
      <c r="H12" s="175">
        <v>15</v>
      </c>
      <c r="I12" s="175">
        <v>15</v>
      </c>
      <c r="J12" s="175">
        <v>10</v>
      </c>
    </row>
    <row r="13" spans="1:10" ht="15.75">
      <c r="A13" s="174">
        <v>9</v>
      </c>
      <c r="B13" s="180" t="s">
        <v>298</v>
      </c>
      <c r="C13" s="36" t="s">
        <v>280</v>
      </c>
      <c r="D13" s="175">
        <v>50</v>
      </c>
      <c r="E13" s="174" t="s">
        <v>278</v>
      </c>
      <c r="F13" s="375" t="s">
        <v>295</v>
      </c>
      <c r="G13" s="175"/>
      <c r="H13" s="175"/>
      <c r="I13" s="175">
        <v>25</v>
      </c>
      <c r="J13" s="175">
        <v>25</v>
      </c>
    </row>
    <row r="14" spans="1:10" ht="15.75">
      <c r="A14" s="174">
        <v>10</v>
      </c>
      <c r="B14" s="180" t="s">
        <v>299</v>
      </c>
      <c r="C14" s="35"/>
      <c r="D14" s="175">
        <v>30</v>
      </c>
      <c r="E14" s="180" t="s">
        <v>286</v>
      </c>
      <c r="F14" s="375" t="s">
        <v>300</v>
      </c>
      <c r="G14" s="175">
        <v>4</v>
      </c>
      <c r="H14" s="175">
        <v>6</v>
      </c>
      <c r="I14" s="175">
        <v>6</v>
      </c>
      <c r="J14" s="175">
        <v>4</v>
      </c>
    </row>
    <row r="15" spans="1:10" ht="25.5">
      <c r="A15" s="174">
        <v>11</v>
      </c>
      <c r="B15" s="180" t="s">
        <v>301</v>
      </c>
      <c r="C15" s="35"/>
      <c r="D15" s="175">
        <v>416</v>
      </c>
      <c r="E15" s="180" t="s">
        <v>286</v>
      </c>
      <c r="F15" s="375" t="s">
        <v>302</v>
      </c>
      <c r="G15" s="175">
        <v>150</v>
      </c>
      <c r="H15" s="175"/>
      <c r="I15" s="175">
        <v>133</v>
      </c>
      <c r="J15" s="175">
        <v>133</v>
      </c>
    </row>
    <row r="16" spans="1:10" ht="15.75">
      <c r="A16" s="174">
        <v>12</v>
      </c>
      <c r="B16" s="174" t="s">
        <v>303</v>
      </c>
      <c r="C16" s="35"/>
      <c r="D16" s="175">
        <v>140</v>
      </c>
      <c r="E16" s="174" t="s">
        <v>278</v>
      </c>
      <c r="F16" s="375" t="s">
        <v>304</v>
      </c>
      <c r="G16" s="175">
        <v>28</v>
      </c>
      <c r="H16" s="175">
        <v>42</v>
      </c>
      <c r="I16" s="175">
        <v>42</v>
      </c>
      <c r="J16" s="175">
        <v>28</v>
      </c>
    </row>
    <row r="17" spans="1:10" ht="15.75">
      <c r="A17" s="174">
        <v>13</v>
      </c>
      <c r="B17" s="174" t="s">
        <v>305</v>
      </c>
      <c r="C17" s="35"/>
      <c r="D17" s="175">
        <v>65</v>
      </c>
      <c r="E17" s="174" t="s">
        <v>278</v>
      </c>
      <c r="F17" s="376" t="s">
        <v>306</v>
      </c>
      <c r="G17" s="175">
        <v>13</v>
      </c>
      <c r="H17" s="175">
        <v>20</v>
      </c>
      <c r="I17" s="175">
        <v>20</v>
      </c>
      <c r="J17" s="175">
        <v>13</v>
      </c>
    </row>
    <row r="18" spans="1:10" ht="15.75">
      <c r="A18" s="174">
        <v>14</v>
      </c>
      <c r="B18" s="174" t="s">
        <v>307</v>
      </c>
      <c r="C18" s="35"/>
      <c r="D18" s="175">
        <v>2083</v>
      </c>
      <c r="E18" s="180" t="s">
        <v>286</v>
      </c>
      <c r="F18" s="375" t="s">
        <v>308</v>
      </c>
      <c r="G18" s="175">
        <v>416</v>
      </c>
      <c r="H18" s="175">
        <v>625</v>
      </c>
      <c r="I18" s="175">
        <v>625</v>
      </c>
      <c r="J18" s="175">
        <v>416</v>
      </c>
    </row>
    <row r="19" spans="1:10" ht="15.75">
      <c r="A19" s="174">
        <v>15</v>
      </c>
      <c r="B19" s="174" t="s">
        <v>309</v>
      </c>
      <c r="C19" s="35"/>
      <c r="D19" s="175">
        <v>100</v>
      </c>
      <c r="E19" s="180" t="s">
        <v>286</v>
      </c>
      <c r="F19" s="375" t="s">
        <v>310</v>
      </c>
      <c r="G19" s="175">
        <v>20</v>
      </c>
      <c r="H19" s="175">
        <v>30</v>
      </c>
      <c r="I19" s="175">
        <v>30</v>
      </c>
      <c r="J19" s="175">
        <v>20</v>
      </c>
    </row>
    <row r="20" spans="1:10" ht="15.75">
      <c r="A20" s="174">
        <v>16</v>
      </c>
      <c r="B20" s="180" t="s">
        <v>311</v>
      </c>
      <c r="C20" s="35"/>
      <c r="D20" s="175">
        <v>865</v>
      </c>
      <c r="E20" s="180" t="s">
        <v>286</v>
      </c>
      <c r="F20" s="375" t="s">
        <v>312</v>
      </c>
      <c r="G20" s="175">
        <v>173</v>
      </c>
      <c r="H20" s="175">
        <v>260</v>
      </c>
      <c r="I20" s="175">
        <v>260</v>
      </c>
      <c r="J20" s="175">
        <v>173</v>
      </c>
    </row>
    <row r="21" spans="1:10" ht="15.75">
      <c r="A21" s="174">
        <v>17</v>
      </c>
      <c r="B21" s="174" t="s">
        <v>313</v>
      </c>
      <c r="C21" s="35"/>
      <c r="D21" s="175">
        <v>500</v>
      </c>
      <c r="E21" s="174" t="s">
        <v>314</v>
      </c>
      <c r="F21" s="375" t="s">
        <v>315</v>
      </c>
      <c r="G21" s="175">
        <v>100</v>
      </c>
      <c r="H21" s="210">
        <v>150</v>
      </c>
      <c r="I21" s="175">
        <v>150</v>
      </c>
      <c r="J21" s="175">
        <v>100</v>
      </c>
    </row>
    <row r="22" spans="1:10" ht="15.75">
      <c r="A22" s="174">
        <v>18</v>
      </c>
      <c r="B22" s="174" t="s">
        <v>316</v>
      </c>
      <c r="C22" s="35"/>
      <c r="D22" s="175">
        <v>1461</v>
      </c>
      <c r="E22" s="174" t="s">
        <v>317</v>
      </c>
      <c r="F22" s="375" t="s">
        <v>318</v>
      </c>
      <c r="G22" s="210">
        <v>292</v>
      </c>
      <c r="H22" s="175">
        <v>438</v>
      </c>
      <c r="I22" s="175">
        <v>438</v>
      </c>
      <c r="J22" s="175">
        <v>292</v>
      </c>
    </row>
    <row r="23" spans="1:10" ht="15.75">
      <c r="A23" s="174">
        <v>19</v>
      </c>
      <c r="B23" s="174" t="s">
        <v>319</v>
      </c>
      <c r="C23" s="35"/>
      <c r="D23" s="175">
        <v>332</v>
      </c>
      <c r="E23" s="174" t="s">
        <v>314</v>
      </c>
      <c r="F23" s="375" t="s">
        <v>320</v>
      </c>
      <c r="G23" s="175">
        <v>66</v>
      </c>
      <c r="H23" s="210">
        <v>100</v>
      </c>
      <c r="I23" s="175">
        <v>100</v>
      </c>
      <c r="J23" s="175">
        <v>66</v>
      </c>
    </row>
    <row r="24" spans="1:10" ht="15.75">
      <c r="A24" s="174">
        <v>20</v>
      </c>
      <c r="B24" s="180" t="s">
        <v>321</v>
      </c>
      <c r="C24" s="35"/>
      <c r="D24" s="175">
        <v>474</v>
      </c>
      <c r="E24" s="174" t="s">
        <v>314</v>
      </c>
      <c r="F24" s="375" t="s">
        <v>322</v>
      </c>
      <c r="G24" s="175">
        <v>95</v>
      </c>
      <c r="H24" s="210">
        <v>142</v>
      </c>
      <c r="I24" s="175">
        <v>142</v>
      </c>
      <c r="J24" s="175">
        <v>95</v>
      </c>
    </row>
    <row r="25" spans="1:10" ht="15.75">
      <c r="A25" s="174"/>
      <c r="B25" s="174" t="s">
        <v>323</v>
      </c>
      <c r="C25" s="35"/>
      <c r="D25" s="175">
        <v>140</v>
      </c>
      <c r="E25" s="174" t="s">
        <v>286</v>
      </c>
      <c r="F25" s="375" t="s">
        <v>324</v>
      </c>
      <c r="G25" s="175">
        <v>28</v>
      </c>
      <c r="H25" s="210">
        <v>42</v>
      </c>
      <c r="I25" s="175">
        <v>42</v>
      </c>
      <c r="J25" s="175">
        <v>28</v>
      </c>
    </row>
    <row r="26" spans="1:10" ht="15.75">
      <c r="A26" s="174">
        <v>21</v>
      </c>
      <c r="B26" s="174" t="s">
        <v>325</v>
      </c>
      <c r="C26" s="35"/>
      <c r="D26" s="175">
        <v>140</v>
      </c>
      <c r="E26" s="174" t="s">
        <v>317</v>
      </c>
      <c r="F26" s="375" t="s">
        <v>324</v>
      </c>
      <c r="G26" s="175">
        <v>28</v>
      </c>
      <c r="H26" s="210">
        <v>42</v>
      </c>
      <c r="I26" s="175">
        <v>42</v>
      </c>
      <c r="J26" s="175">
        <v>28</v>
      </c>
    </row>
    <row r="27" spans="1:10" ht="15.75">
      <c r="A27" s="174">
        <v>22</v>
      </c>
      <c r="B27" s="174" t="s">
        <v>326</v>
      </c>
      <c r="C27" s="35"/>
      <c r="D27" s="175">
        <v>646</v>
      </c>
      <c r="E27" s="180" t="s">
        <v>286</v>
      </c>
      <c r="F27" s="375" t="s">
        <v>327</v>
      </c>
      <c r="G27" s="175">
        <v>130</v>
      </c>
      <c r="H27" s="210">
        <v>193</v>
      </c>
      <c r="I27" s="175">
        <v>193</v>
      </c>
      <c r="J27" s="175">
        <v>130</v>
      </c>
    </row>
    <row r="28" spans="1:10" ht="15.75">
      <c r="A28" s="174">
        <v>23</v>
      </c>
      <c r="B28" s="174" t="s">
        <v>328</v>
      </c>
      <c r="C28" s="35"/>
      <c r="D28" s="175">
        <v>205</v>
      </c>
      <c r="E28" s="180" t="s">
        <v>286</v>
      </c>
      <c r="F28" s="375" t="s">
        <v>329</v>
      </c>
      <c r="G28" s="175">
        <v>41</v>
      </c>
      <c r="H28" s="175">
        <v>62</v>
      </c>
      <c r="I28" s="175">
        <v>62</v>
      </c>
      <c r="J28" s="175">
        <v>41</v>
      </c>
    </row>
    <row r="29" spans="1:10" ht="25.5">
      <c r="A29" s="174"/>
      <c r="B29" s="174" t="s">
        <v>330</v>
      </c>
      <c r="C29" s="35"/>
      <c r="D29" s="175">
        <v>1000</v>
      </c>
      <c r="E29" s="180" t="s">
        <v>286</v>
      </c>
      <c r="F29" s="375" t="s">
        <v>331</v>
      </c>
      <c r="G29" s="175">
        <v>200</v>
      </c>
      <c r="H29" s="175"/>
      <c r="I29" s="175">
        <v>400</v>
      </c>
      <c r="J29" s="175">
        <v>400</v>
      </c>
    </row>
    <row r="30" spans="1:10" ht="15.75">
      <c r="A30" s="174">
        <v>24</v>
      </c>
      <c r="B30" s="180" t="s">
        <v>332</v>
      </c>
      <c r="C30" s="35"/>
      <c r="D30" s="175">
        <v>165</v>
      </c>
      <c r="E30" s="180" t="s">
        <v>286</v>
      </c>
      <c r="F30" s="375" t="s">
        <v>333</v>
      </c>
      <c r="G30" s="175">
        <v>33</v>
      </c>
      <c r="H30" s="175">
        <v>50</v>
      </c>
      <c r="I30" s="175">
        <v>50</v>
      </c>
      <c r="J30" s="175">
        <v>33</v>
      </c>
    </row>
    <row r="31" spans="1:10" ht="15.75">
      <c r="A31" s="174">
        <v>25</v>
      </c>
      <c r="B31" s="174" t="s">
        <v>334</v>
      </c>
      <c r="C31" s="35"/>
      <c r="D31" s="175">
        <v>300</v>
      </c>
      <c r="E31" s="180" t="s">
        <v>286</v>
      </c>
      <c r="F31" s="375" t="s">
        <v>333</v>
      </c>
      <c r="G31" s="175">
        <v>60</v>
      </c>
      <c r="H31" s="175">
        <v>90</v>
      </c>
      <c r="I31" s="175">
        <v>90</v>
      </c>
      <c r="J31" s="175">
        <v>60</v>
      </c>
    </row>
    <row r="32" spans="1:10" ht="15.75">
      <c r="A32" s="174">
        <v>26</v>
      </c>
      <c r="B32" s="174" t="s">
        <v>335</v>
      </c>
      <c r="C32" s="35"/>
      <c r="D32" s="175">
        <v>30</v>
      </c>
      <c r="E32" s="174" t="s">
        <v>286</v>
      </c>
      <c r="F32" s="375" t="s">
        <v>336</v>
      </c>
      <c r="G32" s="175">
        <v>6</v>
      </c>
      <c r="H32" s="175">
        <v>9</v>
      </c>
      <c r="I32" s="175">
        <v>9</v>
      </c>
      <c r="J32" s="175">
        <v>6</v>
      </c>
    </row>
    <row r="33" spans="1:10" ht="15.75">
      <c r="A33" s="174">
        <v>27</v>
      </c>
      <c r="B33" s="180" t="s">
        <v>337</v>
      </c>
      <c r="C33" s="35"/>
      <c r="D33" s="175">
        <v>40</v>
      </c>
      <c r="E33" s="180" t="s">
        <v>286</v>
      </c>
      <c r="F33" s="375" t="s">
        <v>338</v>
      </c>
      <c r="G33" s="175">
        <v>8</v>
      </c>
      <c r="H33" s="175">
        <v>13</v>
      </c>
      <c r="I33" s="175">
        <v>13</v>
      </c>
      <c r="J33" s="175">
        <v>8</v>
      </c>
    </row>
    <row r="34" spans="1:10" ht="15.75">
      <c r="A34" s="174">
        <v>28</v>
      </c>
      <c r="B34" s="180" t="s">
        <v>339</v>
      </c>
      <c r="C34" s="35"/>
      <c r="D34" s="175">
        <v>1400</v>
      </c>
      <c r="E34" s="174" t="s">
        <v>278</v>
      </c>
      <c r="F34" s="376" t="s">
        <v>340</v>
      </c>
      <c r="G34" s="175">
        <v>280</v>
      </c>
      <c r="H34" s="210">
        <v>420</v>
      </c>
      <c r="I34" s="175">
        <v>420</v>
      </c>
      <c r="J34" s="175">
        <v>280</v>
      </c>
    </row>
    <row r="35" spans="1:10" ht="15.75">
      <c r="A35" s="174">
        <v>29</v>
      </c>
      <c r="B35" s="180" t="s">
        <v>341</v>
      </c>
      <c r="C35" s="35"/>
      <c r="D35" s="175">
        <v>157</v>
      </c>
      <c r="E35" s="180" t="s">
        <v>286</v>
      </c>
      <c r="F35" s="375" t="s">
        <v>340</v>
      </c>
      <c r="G35" s="175">
        <v>31</v>
      </c>
      <c r="H35" s="175">
        <v>47</v>
      </c>
      <c r="I35" s="175">
        <v>47</v>
      </c>
      <c r="J35" s="175">
        <v>31</v>
      </c>
    </row>
    <row r="36" spans="1:10" ht="15.75">
      <c r="A36" s="174">
        <v>30</v>
      </c>
      <c r="B36" s="180" t="s">
        <v>342</v>
      </c>
      <c r="C36" s="35"/>
      <c r="D36" s="175">
        <v>254</v>
      </c>
      <c r="E36" s="180" t="s">
        <v>286</v>
      </c>
      <c r="F36" s="375" t="s">
        <v>340</v>
      </c>
      <c r="G36" s="175">
        <v>51</v>
      </c>
      <c r="H36" s="175">
        <v>76</v>
      </c>
      <c r="I36" s="175">
        <v>76</v>
      </c>
      <c r="J36" s="175">
        <v>51</v>
      </c>
    </row>
    <row r="37" spans="1:10" ht="15.75">
      <c r="A37" s="174">
        <v>31</v>
      </c>
      <c r="B37" s="180" t="s">
        <v>343</v>
      </c>
      <c r="C37" s="35"/>
      <c r="D37" s="175">
        <v>180</v>
      </c>
      <c r="E37" s="180" t="s">
        <v>286</v>
      </c>
      <c r="F37" s="375" t="s">
        <v>340</v>
      </c>
      <c r="G37" s="175">
        <v>36</v>
      </c>
      <c r="H37" s="175">
        <v>54</v>
      </c>
      <c r="I37" s="175">
        <v>54</v>
      </c>
      <c r="J37" s="175">
        <v>36</v>
      </c>
    </row>
    <row r="38" spans="1:10" ht="15.75">
      <c r="A38" s="174">
        <v>32</v>
      </c>
      <c r="B38" s="174" t="s">
        <v>344</v>
      </c>
      <c r="C38" s="35"/>
      <c r="D38" s="175">
        <v>600</v>
      </c>
      <c r="E38" s="180" t="s">
        <v>286</v>
      </c>
      <c r="F38" s="375" t="s">
        <v>340</v>
      </c>
      <c r="G38" s="175">
        <v>120</v>
      </c>
      <c r="H38" s="175">
        <v>180</v>
      </c>
      <c r="I38" s="175">
        <v>180</v>
      </c>
      <c r="J38" s="175">
        <v>120</v>
      </c>
    </row>
    <row r="39" spans="1:10" ht="25.5">
      <c r="A39" s="174">
        <v>33</v>
      </c>
      <c r="B39" s="174" t="s">
        <v>345</v>
      </c>
      <c r="C39" s="35"/>
      <c r="D39" s="175">
        <v>24000</v>
      </c>
      <c r="E39" s="174" t="s">
        <v>346</v>
      </c>
      <c r="F39" s="375" t="s">
        <v>347</v>
      </c>
      <c r="G39" s="210">
        <v>6000</v>
      </c>
      <c r="H39" s="210">
        <v>6000</v>
      </c>
      <c r="I39" s="210">
        <v>6000</v>
      </c>
      <c r="J39" s="210">
        <v>6000</v>
      </c>
    </row>
    <row r="40" spans="1:10" ht="15.75">
      <c r="A40" s="174">
        <v>34</v>
      </c>
      <c r="B40" s="180" t="s">
        <v>348</v>
      </c>
      <c r="C40" s="35"/>
      <c r="D40" s="175">
        <v>30</v>
      </c>
      <c r="E40" s="180" t="s">
        <v>314</v>
      </c>
      <c r="F40" s="375" t="s">
        <v>349</v>
      </c>
      <c r="G40" s="175">
        <v>6</v>
      </c>
      <c r="H40" s="175">
        <v>12</v>
      </c>
      <c r="I40" s="175">
        <v>12</v>
      </c>
      <c r="J40" s="175">
        <v>6</v>
      </c>
    </row>
    <row r="41" spans="1:10" ht="15.75">
      <c r="A41" s="174">
        <v>35</v>
      </c>
      <c r="B41" s="180" t="s">
        <v>350</v>
      </c>
      <c r="C41" s="35"/>
      <c r="D41" s="175">
        <v>20</v>
      </c>
      <c r="E41" s="180" t="s">
        <v>314</v>
      </c>
      <c r="F41" s="375" t="s">
        <v>351</v>
      </c>
      <c r="G41" s="175">
        <v>4</v>
      </c>
      <c r="H41" s="175">
        <v>6</v>
      </c>
      <c r="I41" s="175">
        <v>6</v>
      </c>
      <c r="J41" s="175">
        <v>4</v>
      </c>
    </row>
    <row r="42" spans="1:10" ht="15.75">
      <c r="A42" s="174">
        <v>36</v>
      </c>
      <c r="B42" s="174" t="s">
        <v>352</v>
      </c>
      <c r="C42" s="35"/>
      <c r="D42" s="175">
        <v>1000</v>
      </c>
      <c r="E42" s="174" t="s">
        <v>314</v>
      </c>
      <c r="F42" s="375" t="s">
        <v>353</v>
      </c>
      <c r="G42" s="175">
        <v>2000</v>
      </c>
      <c r="H42" s="175">
        <v>3000</v>
      </c>
      <c r="I42" s="175">
        <v>3000</v>
      </c>
      <c r="J42" s="175">
        <v>2000</v>
      </c>
    </row>
    <row r="43" spans="1:10" ht="15.75">
      <c r="A43" s="174">
        <v>37</v>
      </c>
      <c r="B43" s="174" t="s">
        <v>354</v>
      </c>
      <c r="C43" s="35"/>
      <c r="D43" s="175">
        <v>350</v>
      </c>
      <c r="E43" s="174" t="s">
        <v>346</v>
      </c>
      <c r="F43" s="375" t="s">
        <v>355</v>
      </c>
      <c r="G43" s="175">
        <v>73</v>
      </c>
      <c r="H43" s="175">
        <v>110</v>
      </c>
      <c r="I43" s="175">
        <v>110</v>
      </c>
      <c r="J43" s="175">
        <v>73</v>
      </c>
    </row>
    <row r="44" spans="1:10" ht="15.75">
      <c r="A44" s="174">
        <v>38</v>
      </c>
      <c r="B44" s="174" t="s">
        <v>356</v>
      </c>
      <c r="C44" s="35"/>
      <c r="D44" s="175">
        <v>5050</v>
      </c>
      <c r="E44" s="174" t="s">
        <v>314</v>
      </c>
      <c r="F44" s="375" t="s">
        <v>357</v>
      </c>
      <c r="G44" s="175">
        <v>1010</v>
      </c>
      <c r="H44" s="175">
        <v>1515</v>
      </c>
      <c r="I44" s="175">
        <v>1515</v>
      </c>
      <c r="J44" s="175">
        <v>1010</v>
      </c>
    </row>
    <row r="45" spans="1:10" ht="15.75">
      <c r="A45" s="174">
        <v>40</v>
      </c>
      <c r="B45" s="174" t="s">
        <v>358</v>
      </c>
      <c r="C45" s="35"/>
      <c r="D45" s="175">
        <v>61270</v>
      </c>
      <c r="E45" s="180" t="s">
        <v>286</v>
      </c>
      <c r="F45" s="375" t="s">
        <v>359</v>
      </c>
      <c r="G45" s="175">
        <v>12254</v>
      </c>
      <c r="H45" s="175">
        <v>18381</v>
      </c>
      <c r="I45" s="175">
        <v>18381</v>
      </c>
      <c r="J45" s="175">
        <v>12254</v>
      </c>
    </row>
    <row r="46" spans="1:10" ht="15.75">
      <c r="A46" s="174">
        <v>41</v>
      </c>
      <c r="B46" s="180" t="s">
        <v>360</v>
      </c>
      <c r="C46" s="35"/>
      <c r="D46" s="210">
        <v>120</v>
      </c>
      <c r="E46" s="180" t="s">
        <v>286</v>
      </c>
      <c r="F46" s="375" t="s">
        <v>361</v>
      </c>
      <c r="G46" s="175">
        <v>24</v>
      </c>
      <c r="H46" s="175">
        <v>36</v>
      </c>
      <c r="I46" s="175">
        <v>0.36</v>
      </c>
      <c r="J46" s="175">
        <v>24</v>
      </c>
    </row>
    <row r="47" spans="1:10" ht="15.75">
      <c r="A47" s="174">
        <v>42</v>
      </c>
      <c r="B47" s="180" t="s">
        <v>362</v>
      </c>
      <c r="C47" s="35"/>
      <c r="D47" s="175">
        <v>40</v>
      </c>
      <c r="E47" s="180" t="s">
        <v>286</v>
      </c>
      <c r="F47" s="375" t="s">
        <v>363</v>
      </c>
      <c r="G47" s="175">
        <v>16</v>
      </c>
      <c r="H47" s="175">
        <v>24</v>
      </c>
      <c r="I47" s="175">
        <v>24</v>
      </c>
      <c r="J47" s="175">
        <v>16</v>
      </c>
    </row>
    <row r="48" spans="1:10" ht="15.75">
      <c r="A48" s="174">
        <v>43</v>
      </c>
      <c r="B48" s="180" t="s">
        <v>364</v>
      </c>
      <c r="C48" s="35"/>
      <c r="D48" s="175">
        <v>40</v>
      </c>
      <c r="E48" s="180" t="s">
        <v>286</v>
      </c>
      <c r="F48" s="375" t="s">
        <v>353</v>
      </c>
      <c r="G48" s="175">
        <v>8</v>
      </c>
      <c r="H48" s="175">
        <v>12</v>
      </c>
      <c r="I48" s="175">
        <v>12</v>
      </c>
      <c r="J48" s="175">
        <v>8</v>
      </c>
    </row>
    <row r="49" spans="1:10" ht="25.5">
      <c r="A49" s="174"/>
      <c r="B49" s="180" t="s">
        <v>365</v>
      </c>
      <c r="C49" s="35"/>
      <c r="D49" s="175">
        <v>10800</v>
      </c>
      <c r="E49" s="180"/>
      <c r="F49" s="375" t="s">
        <v>366</v>
      </c>
      <c r="G49" s="175">
        <v>2160</v>
      </c>
      <c r="H49" s="175">
        <v>3240</v>
      </c>
      <c r="I49" s="175">
        <v>3240</v>
      </c>
      <c r="J49" s="175">
        <v>2160</v>
      </c>
    </row>
    <row r="50" spans="1:10" ht="25.5">
      <c r="A50" s="174">
        <v>44</v>
      </c>
      <c r="B50" s="180" t="s">
        <v>367</v>
      </c>
      <c r="C50" s="35"/>
      <c r="D50" s="175">
        <v>209</v>
      </c>
      <c r="E50" s="180" t="s">
        <v>286</v>
      </c>
      <c r="F50" s="375" t="s">
        <v>368</v>
      </c>
      <c r="G50" s="175">
        <v>42</v>
      </c>
      <c r="H50" s="175">
        <v>63</v>
      </c>
      <c r="I50" s="175">
        <v>63</v>
      </c>
      <c r="J50" s="175">
        <v>42</v>
      </c>
    </row>
    <row r="51" spans="1:10" ht="15.75">
      <c r="A51" s="174">
        <v>45</v>
      </c>
      <c r="B51" s="174" t="s">
        <v>369</v>
      </c>
      <c r="C51" s="35"/>
      <c r="D51" s="175">
        <v>16</v>
      </c>
      <c r="E51" s="174" t="s">
        <v>278</v>
      </c>
      <c r="F51" s="375" t="s">
        <v>370</v>
      </c>
      <c r="G51" s="175">
        <v>3</v>
      </c>
      <c r="H51" s="175">
        <v>5</v>
      </c>
      <c r="I51" s="175">
        <v>5</v>
      </c>
      <c r="J51" s="175">
        <v>3</v>
      </c>
    </row>
    <row r="52" spans="1:10" ht="15.75">
      <c r="A52" s="174">
        <v>46</v>
      </c>
      <c r="B52" s="174" t="s">
        <v>371</v>
      </c>
      <c r="C52" s="35"/>
      <c r="D52" s="175">
        <v>20</v>
      </c>
      <c r="E52" s="180" t="s">
        <v>372</v>
      </c>
      <c r="F52" s="375" t="s">
        <v>373</v>
      </c>
      <c r="G52" s="175">
        <v>4</v>
      </c>
      <c r="H52" s="175">
        <v>6</v>
      </c>
      <c r="I52" s="175">
        <v>6</v>
      </c>
      <c r="J52" s="175">
        <v>4</v>
      </c>
    </row>
    <row r="53" spans="1:10" ht="15.75">
      <c r="A53" s="174">
        <v>47</v>
      </c>
      <c r="B53" s="174" t="s">
        <v>374</v>
      </c>
      <c r="C53" s="35"/>
      <c r="D53" s="175">
        <v>40</v>
      </c>
      <c r="E53" s="180" t="s">
        <v>286</v>
      </c>
      <c r="F53" s="375" t="s">
        <v>375</v>
      </c>
      <c r="G53" s="175">
        <v>8</v>
      </c>
      <c r="H53" s="175">
        <v>12</v>
      </c>
      <c r="I53" s="175">
        <v>12</v>
      </c>
      <c r="J53" s="175">
        <v>8</v>
      </c>
    </row>
    <row r="54" spans="1:10" ht="15.75">
      <c r="A54" s="174">
        <v>48</v>
      </c>
      <c r="B54" s="174" t="s">
        <v>376</v>
      </c>
      <c r="C54" s="35"/>
      <c r="D54" s="175">
        <v>40</v>
      </c>
      <c r="E54" s="180" t="s">
        <v>286</v>
      </c>
      <c r="F54" s="375" t="s">
        <v>377</v>
      </c>
      <c r="G54" s="175">
        <v>8</v>
      </c>
      <c r="H54" s="175">
        <v>12</v>
      </c>
      <c r="I54" s="175">
        <v>12</v>
      </c>
      <c r="J54" s="175">
        <v>8</v>
      </c>
    </row>
    <row r="55" spans="1:10" ht="15.75">
      <c r="A55" s="174">
        <v>49</v>
      </c>
      <c r="B55" s="174" t="s">
        <v>378</v>
      </c>
      <c r="C55" s="35"/>
      <c r="D55" s="175">
        <v>15</v>
      </c>
      <c r="E55" s="180" t="s">
        <v>286</v>
      </c>
      <c r="F55" s="375" t="s">
        <v>379</v>
      </c>
      <c r="G55" s="175">
        <v>3</v>
      </c>
      <c r="H55" s="175">
        <v>5</v>
      </c>
      <c r="I55" s="175">
        <v>5</v>
      </c>
      <c r="J55" s="175">
        <v>3</v>
      </c>
    </row>
    <row r="56" spans="1:10" ht="15.75">
      <c r="A56" s="174">
        <v>50</v>
      </c>
      <c r="B56" s="174" t="s">
        <v>380</v>
      </c>
      <c r="C56" s="35"/>
      <c r="D56" s="175">
        <v>85</v>
      </c>
      <c r="E56" s="180" t="s">
        <v>286</v>
      </c>
      <c r="F56" s="375" t="s">
        <v>379</v>
      </c>
      <c r="G56" s="175">
        <v>17</v>
      </c>
      <c r="H56" s="175">
        <v>25</v>
      </c>
      <c r="I56" s="175">
        <v>25</v>
      </c>
      <c r="J56" s="175">
        <v>17</v>
      </c>
    </row>
    <row r="57" spans="1:10" ht="15.75">
      <c r="A57" s="174">
        <v>51</v>
      </c>
      <c r="B57" s="174" t="s">
        <v>381</v>
      </c>
      <c r="C57" s="35"/>
      <c r="D57" s="175">
        <v>35</v>
      </c>
      <c r="E57" s="180" t="s">
        <v>286</v>
      </c>
      <c r="F57" s="375" t="s">
        <v>379</v>
      </c>
      <c r="G57" s="175">
        <v>7</v>
      </c>
      <c r="H57" s="175">
        <v>11</v>
      </c>
      <c r="I57" s="175">
        <v>11</v>
      </c>
      <c r="J57" s="175">
        <v>7</v>
      </c>
    </row>
    <row r="58" spans="1:10" ht="15.75">
      <c r="A58" s="174">
        <v>52</v>
      </c>
      <c r="B58" s="174" t="s">
        <v>382</v>
      </c>
      <c r="C58" s="35"/>
      <c r="D58" s="175">
        <v>46</v>
      </c>
      <c r="E58" s="180" t="s">
        <v>286</v>
      </c>
      <c r="F58" s="375" t="s">
        <v>379</v>
      </c>
      <c r="G58" s="175">
        <v>9</v>
      </c>
      <c r="H58" s="175">
        <v>14</v>
      </c>
      <c r="I58" s="175">
        <v>14</v>
      </c>
      <c r="J58" s="175">
        <v>9</v>
      </c>
    </row>
    <row r="59" spans="1:10" ht="15.75">
      <c r="A59" s="174">
        <v>53</v>
      </c>
      <c r="B59" s="35" t="s">
        <v>383</v>
      </c>
      <c r="C59" s="35"/>
      <c r="D59" s="175">
        <v>3</v>
      </c>
      <c r="E59" s="180" t="s">
        <v>286</v>
      </c>
      <c r="F59" s="375" t="s">
        <v>384</v>
      </c>
      <c r="G59" s="175"/>
      <c r="H59" s="175">
        <v>1</v>
      </c>
      <c r="I59" s="175">
        <v>1</v>
      </c>
      <c r="J59" s="175">
        <v>1</v>
      </c>
    </row>
    <row r="60" spans="1:10" ht="15.75">
      <c r="A60" s="174">
        <v>54</v>
      </c>
      <c r="B60" s="180" t="s">
        <v>385</v>
      </c>
      <c r="C60" s="35"/>
      <c r="D60" s="175">
        <v>372</v>
      </c>
      <c r="E60" s="180" t="s">
        <v>286</v>
      </c>
      <c r="F60" s="375" t="s">
        <v>386</v>
      </c>
      <c r="G60" s="175">
        <v>74</v>
      </c>
      <c r="H60" s="175">
        <v>112</v>
      </c>
      <c r="I60" s="175">
        <v>112</v>
      </c>
      <c r="J60" s="175">
        <v>74</v>
      </c>
    </row>
    <row r="61" spans="1:10" ht="15.75">
      <c r="A61" s="174"/>
      <c r="B61" s="180" t="s">
        <v>387</v>
      </c>
      <c r="C61" s="35"/>
      <c r="D61" s="210">
        <v>5300</v>
      </c>
      <c r="E61" s="180" t="s">
        <v>388</v>
      </c>
      <c r="F61" s="375" t="s">
        <v>389</v>
      </c>
      <c r="G61" s="175"/>
      <c r="H61" s="175">
        <v>1766</v>
      </c>
      <c r="I61" s="175">
        <v>1766</v>
      </c>
      <c r="J61" s="175">
        <v>1766</v>
      </c>
    </row>
    <row r="62" spans="1:10" ht="15.75">
      <c r="A62" s="174"/>
      <c r="B62" s="180" t="s">
        <v>390</v>
      </c>
      <c r="C62" s="35"/>
      <c r="D62" s="175">
        <v>10</v>
      </c>
      <c r="E62" s="180" t="s">
        <v>286</v>
      </c>
      <c r="F62" s="375" t="s">
        <v>391</v>
      </c>
      <c r="G62" s="175">
        <v>2</v>
      </c>
      <c r="H62" s="175">
        <v>3</v>
      </c>
      <c r="I62" s="175">
        <v>3</v>
      </c>
      <c r="J62" s="175">
        <v>2</v>
      </c>
    </row>
    <row r="63" spans="1:10" ht="15.75">
      <c r="A63" s="174">
        <v>55</v>
      </c>
      <c r="B63" s="180" t="s">
        <v>392</v>
      </c>
      <c r="C63" s="35"/>
      <c r="D63" s="175">
        <v>286</v>
      </c>
      <c r="E63" s="174" t="s">
        <v>278</v>
      </c>
      <c r="F63" s="375" t="s">
        <v>393</v>
      </c>
      <c r="G63" s="175">
        <v>57</v>
      </c>
      <c r="H63" s="175">
        <v>86</v>
      </c>
      <c r="I63" s="175">
        <v>86</v>
      </c>
      <c r="J63" s="175">
        <v>57</v>
      </c>
    </row>
    <row r="64" spans="1:10" ht="15.75">
      <c r="A64" s="174">
        <v>56</v>
      </c>
      <c r="B64" s="180" t="s">
        <v>394</v>
      </c>
      <c r="C64" s="35"/>
      <c r="D64" s="175">
        <v>350</v>
      </c>
      <c r="E64" s="174" t="s">
        <v>278</v>
      </c>
      <c r="F64" s="375" t="s">
        <v>395</v>
      </c>
      <c r="G64" s="175">
        <v>70</v>
      </c>
      <c r="H64" s="175">
        <v>105</v>
      </c>
      <c r="I64" s="175">
        <v>105</v>
      </c>
      <c r="J64" s="175">
        <v>70</v>
      </c>
    </row>
    <row r="65" spans="1:10" ht="15.75">
      <c r="A65" s="174">
        <v>57</v>
      </c>
      <c r="B65" s="174" t="s">
        <v>396</v>
      </c>
      <c r="C65" s="35"/>
      <c r="D65" s="175">
        <v>46</v>
      </c>
      <c r="E65" s="180" t="s">
        <v>286</v>
      </c>
      <c r="F65" s="375" t="s">
        <v>397</v>
      </c>
      <c r="G65" s="175"/>
      <c r="H65" s="210">
        <v>23</v>
      </c>
      <c r="I65" s="210">
        <v>23</v>
      </c>
      <c r="J65" s="175"/>
    </row>
    <row r="66" spans="1:10" ht="15.75">
      <c r="A66" s="174">
        <v>58</v>
      </c>
      <c r="B66" s="180" t="s">
        <v>398</v>
      </c>
      <c r="C66" s="35" t="s">
        <v>399</v>
      </c>
      <c r="D66" s="210">
        <v>450</v>
      </c>
      <c r="E66" s="180" t="s">
        <v>27</v>
      </c>
      <c r="F66" s="375" t="s">
        <v>400</v>
      </c>
      <c r="G66" s="210">
        <v>90</v>
      </c>
      <c r="H66" s="210">
        <v>135</v>
      </c>
      <c r="I66" s="210">
        <v>135</v>
      </c>
      <c r="J66" s="210">
        <v>90</v>
      </c>
    </row>
    <row r="67" spans="1:10" ht="15.75">
      <c r="A67" s="174">
        <v>59</v>
      </c>
      <c r="B67" s="174" t="s">
        <v>401</v>
      </c>
      <c r="C67" s="35" t="s">
        <v>402</v>
      </c>
      <c r="D67" s="175">
        <v>17140</v>
      </c>
      <c r="E67" s="174" t="s">
        <v>27</v>
      </c>
      <c r="F67" s="375" t="s">
        <v>400</v>
      </c>
      <c r="G67" s="210">
        <v>3428</v>
      </c>
      <c r="H67" s="210">
        <v>5142</v>
      </c>
      <c r="I67" s="210">
        <v>5142</v>
      </c>
      <c r="J67" s="210">
        <v>3428</v>
      </c>
    </row>
    <row r="68" spans="1:10" ht="15.75">
      <c r="A68" s="174"/>
      <c r="B68" s="174" t="s">
        <v>403</v>
      </c>
      <c r="C68" s="35" t="s">
        <v>404</v>
      </c>
      <c r="D68" s="175">
        <v>15000</v>
      </c>
      <c r="E68" s="174" t="s">
        <v>405</v>
      </c>
      <c r="F68" s="375" t="s">
        <v>400</v>
      </c>
      <c r="G68" s="210">
        <v>3000</v>
      </c>
      <c r="H68" s="210">
        <v>4500</v>
      </c>
      <c r="I68" s="210">
        <v>4500</v>
      </c>
      <c r="J68" s="210">
        <v>3000</v>
      </c>
    </row>
    <row r="69" spans="1:10" ht="15.75">
      <c r="A69" s="174">
        <v>60</v>
      </c>
      <c r="B69" s="174" t="s">
        <v>406</v>
      </c>
      <c r="C69" s="35" t="s">
        <v>407</v>
      </c>
      <c r="D69" s="175">
        <v>22000</v>
      </c>
      <c r="E69" s="180" t="s">
        <v>286</v>
      </c>
      <c r="F69" s="375" t="s">
        <v>400</v>
      </c>
      <c r="G69" s="210">
        <v>4400</v>
      </c>
      <c r="H69" s="210">
        <v>6600</v>
      </c>
      <c r="I69" s="210">
        <v>6600</v>
      </c>
      <c r="J69" s="210">
        <v>4400</v>
      </c>
    </row>
    <row r="70" spans="1:10" ht="15.75">
      <c r="A70" s="174">
        <v>61</v>
      </c>
      <c r="B70" s="174" t="s">
        <v>408</v>
      </c>
      <c r="C70" s="35"/>
      <c r="D70" s="175">
        <v>24000</v>
      </c>
      <c r="E70" s="180" t="s">
        <v>286</v>
      </c>
      <c r="F70" s="375" t="s">
        <v>409</v>
      </c>
      <c r="G70" s="210">
        <v>4800</v>
      </c>
      <c r="H70" s="210">
        <v>7200</v>
      </c>
      <c r="I70" s="210">
        <v>7200</v>
      </c>
      <c r="J70" s="210">
        <v>4800</v>
      </c>
    </row>
    <row r="71" spans="1:10" ht="15.75">
      <c r="A71" s="174">
        <v>62</v>
      </c>
      <c r="B71" s="180" t="s">
        <v>410</v>
      </c>
      <c r="C71" s="35"/>
      <c r="D71" s="175">
        <v>1100</v>
      </c>
      <c r="E71" s="180" t="s">
        <v>27</v>
      </c>
      <c r="F71" s="375" t="s">
        <v>409</v>
      </c>
      <c r="G71" s="175">
        <v>220</v>
      </c>
      <c r="H71" s="175">
        <v>330</v>
      </c>
      <c r="I71" s="175">
        <v>330</v>
      </c>
      <c r="J71" s="175">
        <v>220</v>
      </c>
    </row>
    <row r="72" spans="1:10" ht="15.75">
      <c r="A72" s="174">
        <v>64</v>
      </c>
      <c r="B72" s="174" t="s">
        <v>411</v>
      </c>
      <c r="C72" s="35"/>
      <c r="D72" s="175">
        <v>5</v>
      </c>
      <c r="E72" s="180" t="s">
        <v>286</v>
      </c>
      <c r="F72" s="375" t="s">
        <v>412</v>
      </c>
      <c r="G72" s="175">
        <v>1</v>
      </c>
      <c r="H72" s="175">
        <v>2</v>
      </c>
      <c r="I72" s="175">
        <v>2</v>
      </c>
      <c r="J72" s="175"/>
    </row>
    <row r="73" spans="1:10" ht="15.75">
      <c r="A73" s="174"/>
      <c r="B73" s="174" t="s">
        <v>413</v>
      </c>
      <c r="C73" s="35"/>
      <c r="D73" s="175">
        <v>86</v>
      </c>
      <c r="E73" s="180" t="s">
        <v>286</v>
      </c>
      <c r="F73" s="375" t="s">
        <v>414</v>
      </c>
      <c r="G73" s="175">
        <v>17</v>
      </c>
      <c r="H73" s="175">
        <v>26</v>
      </c>
      <c r="I73" s="175">
        <v>26</v>
      </c>
      <c r="J73" s="175">
        <v>17</v>
      </c>
    </row>
    <row r="74" spans="1:10" ht="15.75">
      <c r="A74" s="174">
        <v>65</v>
      </c>
      <c r="B74" s="174" t="s">
        <v>415</v>
      </c>
      <c r="C74" s="35"/>
      <c r="D74" s="175">
        <v>4</v>
      </c>
      <c r="E74" s="180" t="s">
        <v>286</v>
      </c>
      <c r="F74" s="375" t="s">
        <v>416</v>
      </c>
      <c r="G74" s="175">
        <v>2</v>
      </c>
      <c r="H74" s="175">
        <v>2</v>
      </c>
      <c r="I74" s="175"/>
      <c r="J74" s="175"/>
    </row>
    <row r="75" spans="1:10" ht="15.75">
      <c r="A75" s="174">
        <v>66</v>
      </c>
      <c r="B75" s="180" t="s">
        <v>417</v>
      </c>
      <c r="C75" s="35"/>
      <c r="D75" s="175">
        <v>20</v>
      </c>
      <c r="E75" s="180" t="s">
        <v>286</v>
      </c>
      <c r="F75" s="375" t="s">
        <v>418</v>
      </c>
      <c r="G75" s="175">
        <v>4</v>
      </c>
      <c r="H75" s="175">
        <v>6</v>
      </c>
      <c r="I75" s="175">
        <v>6</v>
      </c>
      <c r="J75" s="175">
        <v>4</v>
      </c>
    </row>
    <row r="76" spans="1:10" ht="15.75">
      <c r="A76" s="174"/>
      <c r="B76" s="180" t="s">
        <v>419</v>
      </c>
      <c r="C76" s="35"/>
      <c r="D76" s="175">
        <v>14</v>
      </c>
      <c r="E76" s="180" t="s">
        <v>286</v>
      </c>
      <c r="F76" s="375" t="s">
        <v>418</v>
      </c>
      <c r="G76" s="175">
        <v>3</v>
      </c>
      <c r="H76" s="175">
        <v>4</v>
      </c>
      <c r="I76" s="175">
        <v>4</v>
      </c>
      <c r="J76" s="175">
        <v>3</v>
      </c>
    </row>
    <row r="77" spans="1:10" ht="15.75">
      <c r="A77" s="174">
        <v>67</v>
      </c>
      <c r="B77" s="174" t="s">
        <v>420</v>
      </c>
      <c r="C77" s="35"/>
      <c r="D77" s="175">
        <v>30</v>
      </c>
      <c r="E77" s="180" t="s">
        <v>286</v>
      </c>
      <c r="F77" s="375" t="s">
        <v>421</v>
      </c>
      <c r="G77" s="175">
        <v>6</v>
      </c>
      <c r="H77" s="175">
        <v>9</v>
      </c>
      <c r="I77" s="175">
        <v>9</v>
      </c>
      <c r="J77" s="175">
        <v>6</v>
      </c>
    </row>
    <row r="78" spans="1:10" ht="25.5">
      <c r="A78" s="174">
        <v>68</v>
      </c>
      <c r="B78" s="174" t="s">
        <v>422</v>
      </c>
      <c r="C78" s="35"/>
      <c r="D78" s="175">
        <v>5</v>
      </c>
      <c r="E78" s="180" t="s">
        <v>286</v>
      </c>
      <c r="F78" s="375" t="s">
        <v>423</v>
      </c>
      <c r="G78" s="175">
        <v>1</v>
      </c>
      <c r="H78" s="175">
        <v>2</v>
      </c>
      <c r="I78" s="175">
        <v>1.7999999999999998</v>
      </c>
      <c r="J78" s="175"/>
    </row>
    <row r="79" spans="1:10" ht="15.75">
      <c r="A79" s="174">
        <v>69</v>
      </c>
      <c r="B79" s="174" t="s">
        <v>424</v>
      </c>
      <c r="C79" s="35"/>
      <c r="D79" s="175">
        <v>3</v>
      </c>
      <c r="E79" s="180" t="s">
        <v>286</v>
      </c>
      <c r="F79" s="375" t="s">
        <v>425</v>
      </c>
      <c r="G79" s="175">
        <v>1</v>
      </c>
      <c r="H79" s="175">
        <v>0.89999999999999991</v>
      </c>
      <c r="I79" s="175">
        <v>0.89999999999999991</v>
      </c>
      <c r="J79" s="175"/>
    </row>
    <row r="80" spans="1:10" ht="15.75">
      <c r="A80" s="174">
        <v>70</v>
      </c>
      <c r="B80" s="180" t="s">
        <v>426</v>
      </c>
      <c r="C80" s="35"/>
      <c r="D80" s="175">
        <v>25</v>
      </c>
      <c r="E80" s="180" t="s">
        <v>286</v>
      </c>
      <c r="F80" s="375" t="s">
        <v>427</v>
      </c>
      <c r="G80" s="175">
        <v>5</v>
      </c>
      <c r="H80" s="175">
        <v>8</v>
      </c>
      <c r="I80" s="175">
        <v>8</v>
      </c>
      <c r="J80" s="175">
        <v>5</v>
      </c>
    </row>
    <row r="81" spans="1:10" ht="15.75">
      <c r="A81" s="174">
        <v>71</v>
      </c>
      <c r="B81" s="180" t="s">
        <v>428</v>
      </c>
      <c r="C81" s="35"/>
      <c r="D81" s="175">
        <v>15</v>
      </c>
      <c r="E81" s="180" t="s">
        <v>286</v>
      </c>
      <c r="F81" s="375" t="s">
        <v>429</v>
      </c>
      <c r="G81" s="175">
        <v>3</v>
      </c>
      <c r="H81" s="175">
        <v>5</v>
      </c>
      <c r="I81" s="175">
        <v>5</v>
      </c>
      <c r="J81" s="175">
        <v>3</v>
      </c>
    </row>
    <row r="82" spans="1:10" ht="15.75">
      <c r="A82" s="174">
        <v>72</v>
      </c>
      <c r="B82" s="174" t="s">
        <v>430</v>
      </c>
      <c r="C82" s="35"/>
      <c r="D82" s="175">
        <v>230</v>
      </c>
      <c r="E82" s="174" t="s">
        <v>127</v>
      </c>
      <c r="F82" s="375" t="s">
        <v>431</v>
      </c>
      <c r="G82" s="175">
        <v>46</v>
      </c>
      <c r="H82" s="175">
        <v>69</v>
      </c>
      <c r="I82" s="175">
        <v>69</v>
      </c>
      <c r="J82" s="175">
        <v>46</v>
      </c>
    </row>
    <row r="83" spans="1:10" ht="15.75">
      <c r="A83" s="174">
        <v>73</v>
      </c>
      <c r="B83" s="174" t="s">
        <v>432</v>
      </c>
      <c r="C83" s="35"/>
      <c r="D83" s="175">
        <v>18</v>
      </c>
      <c r="E83" s="180" t="s">
        <v>286</v>
      </c>
      <c r="F83" s="375" t="s">
        <v>433</v>
      </c>
      <c r="G83" s="175">
        <v>4</v>
      </c>
      <c r="H83" s="175">
        <v>5</v>
      </c>
      <c r="I83" s="175">
        <v>5</v>
      </c>
      <c r="J83" s="175">
        <v>4</v>
      </c>
    </row>
    <row r="84" spans="1:10" ht="15.75">
      <c r="A84" s="174">
        <v>74</v>
      </c>
      <c r="B84" s="174" t="s">
        <v>434</v>
      </c>
      <c r="C84" s="35"/>
      <c r="D84" s="175">
        <v>109</v>
      </c>
      <c r="E84" s="180" t="s">
        <v>286</v>
      </c>
      <c r="F84" s="375" t="s">
        <v>435</v>
      </c>
      <c r="G84" s="175">
        <v>22</v>
      </c>
      <c r="H84" s="175">
        <v>33</v>
      </c>
      <c r="I84" s="175">
        <v>33</v>
      </c>
      <c r="J84" s="175">
        <v>22</v>
      </c>
    </row>
    <row r="85" spans="1:10" ht="15.75">
      <c r="A85" s="174">
        <v>75</v>
      </c>
      <c r="B85" s="174" t="s">
        <v>436</v>
      </c>
      <c r="C85" s="35"/>
      <c r="D85" s="175">
        <v>48</v>
      </c>
      <c r="E85" s="180" t="s">
        <v>286</v>
      </c>
      <c r="F85" s="375" t="s">
        <v>435</v>
      </c>
      <c r="G85" s="175">
        <v>10</v>
      </c>
      <c r="H85" s="175">
        <v>14</v>
      </c>
      <c r="I85" s="175">
        <v>14</v>
      </c>
      <c r="J85" s="175">
        <v>10</v>
      </c>
    </row>
    <row r="86" spans="1:10" ht="15.75">
      <c r="A86" s="174">
        <v>76</v>
      </c>
      <c r="B86" s="174" t="s">
        <v>437</v>
      </c>
      <c r="C86" s="35"/>
      <c r="D86" s="175">
        <v>1180</v>
      </c>
      <c r="E86" s="180" t="s">
        <v>286</v>
      </c>
      <c r="F86" s="375" t="s">
        <v>438</v>
      </c>
      <c r="G86" s="175">
        <v>295</v>
      </c>
      <c r="H86" s="175">
        <v>295</v>
      </c>
      <c r="I86" s="175">
        <v>295</v>
      </c>
      <c r="J86" s="175">
        <v>295</v>
      </c>
    </row>
    <row r="87" spans="1:10" ht="15.75">
      <c r="A87" s="174">
        <v>77</v>
      </c>
      <c r="B87" s="174" t="s">
        <v>439</v>
      </c>
      <c r="C87" s="35"/>
      <c r="D87" s="175">
        <v>200</v>
      </c>
      <c r="E87" s="180" t="s">
        <v>286</v>
      </c>
      <c r="F87" s="375" t="s">
        <v>440</v>
      </c>
      <c r="G87" s="175">
        <v>40</v>
      </c>
      <c r="H87" s="175">
        <v>60</v>
      </c>
      <c r="I87" s="175">
        <v>60</v>
      </c>
      <c r="J87" s="175">
        <v>40</v>
      </c>
    </row>
    <row r="88" spans="1:10" ht="15.75">
      <c r="A88" s="174">
        <v>78</v>
      </c>
      <c r="B88" s="174" t="s">
        <v>441</v>
      </c>
      <c r="C88" s="35"/>
      <c r="D88" s="175">
        <v>800</v>
      </c>
      <c r="E88" s="180" t="s">
        <v>286</v>
      </c>
      <c r="F88" s="375" t="s">
        <v>442</v>
      </c>
      <c r="G88" s="175">
        <v>160</v>
      </c>
      <c r="H88" s="175">
        <v>240</v>
      </c>
      <c r="I88" s="175">
        <v>240</v>
      </c>
      <c r="J88" s="175">
        <v>160</v>
      </c>
    </row>
    <row r="89" spans="1:10" ht="15.75">
      <c r="A89" s="174"/>
      <c r="B89" s="174" t="s">
        <v>443</v>
      </c>
      <c r="C89" s="35"/>
      <c r="D89" s="175">
        <v>150</v>
      </c>
      <c r="E89" s="180"/>
      <c r="F89" s="375" t="s">
        <v>435</v>
      </c>
      <c r="G89" s="175">
        <v>30</v>
      </c>
      <c r="H89" s="175">
        <v>45</v>
      </c>
      <c r="I89" s="175">
        <v>45</v>
      </c>
      <c r="J89" s="175">
        <v>30</v>
      </c>
    </row>
    <row r="90" spans="1:10" ht="15.75">
      <c r="A90" s="174">
        <v>79</v>
      </c>
      <c r="B90" s="174" t="s">
        <v>444</v>
      </c>
      <c r="C90" s="35"/>
      <c r="D90" s="175">
        <v>138</v>
      </c>
      <c r="E90" s="180" t="s">
        <v>286</v>
      </c>
      <c r="F90" s="375" t="s">
        <v>435</v>
      </c>
      <c r="G90" s="175">
        <v>28</v>
      </c>
      <c r="H90" s="175">
        <v>41</v>
      </c>
      <c r="I90" s="175">
        <v>41</v>
      </c>
      <c r="J90" s="175">
        <v>28</v>
      </c>
    </row>
    <row r="91" spans="1:10" ht="15.75">
      <c r="A91" s="174">
        <v>80</v>
      </c>
      <c r="B91" s="174" t="s">
        <v>445</v>
      </c>
      <c r="C91" s="35"/>
      <c r="D91" s="175">
        <v>10</v>
      </c>
      <c r="E91" s="180" t="s">
        <v>286</v>
      </c>
      <c r="F91" s="375" t="s">
        <v>435</v>
      </c>
      <c r="G91" s="175">
        <v>2</v>
      </c>
      <c r="H91" s="175">
        <v>3</v>
      </c>
      <c r="I91" s="175">
        <v>3</v>
      </c>
      <c r="J91" s="175">
        <v>2</v>
      </c>
    </row>
    <row r="92" spans="1:10" ht="31.5">
      <c r="A92" s="174">
        <v>81</v>
      </c>
      <c r="B92" s="174" t="s">
        <v>446</v>
      </c>
      <c r="C92" s="35"/>
      <c r="D92" s="175">
        <v>208</v>
      </c>
      <c r="E92" s="180" t="s">
        <v>286</v>
      </c>
      <c r="F92" s="375" t="s">
        <v>435</v>
      </c>
      <c r="G92" s="175">
        <v>42</v>
      </c>
      <c r="H92" s="175">
        <v>62</v>
      </c>
      <c r="I92" s="175">
        <v>62</v>
      </c>
      <c r="J92" s="175">
        <v>42</v>
      </c>
    </row>
    <row r="93" spans="1:10" ht="15.75">
      <c r="A93" s="174">
        <v>82</v>
      </c>
      <c r="B93" s="174" t="s">
        <v>447</v>
      </c>
      <c r="C93" s="35"/>
      <c r="D93" s="175">
        <v>20</v>
      </c>
      <c r="E93" s="180" t="s">
        <v>286</v>
      </c>
      <c r="F93" s="375" t="s">
        <v>435</v>
      </c>
      <c r="G93" s="175">
        <v>4</v>
      </c>
      <c r="H93" s="175">
        <v>6</v>
      </c>
      <c r="I93" s="175">
        <v>6</v>
      </c>
      <c r="J93" s="175">
        <v>4</v>
      </c>
    </row>
    <row r="94" spans="1:10" ht="15.75">
      <c r="A94" s="174">
        <v>83</v>
      </c>
      <c r="B94" s="174" t="s">
        <v>448</v>
      </c>
      <c r="C94" s="35"/>
      <c r="D94" s="175">
        <v>20</v>
      </c>
      <c r="E94" s="180" t="s">
        <v>286</v>
      </c>
      <c r="F94" s="375" t="s">
        <v>435</v>
      </c>
      <c r="G94" s="175">
        <v>4</v>
      </c>
      <c r="H94" s="175">
        <v>6</v>
      </c>
      <c r="I94" s="175">
        <v>6</v>
      </c>
      <c r="J94" s="175">
        <v>4</v>
      </c>
    </row>
    <row r="95" spans="1:10" ht="15.75">
      <c r="A95" s="174">
        <v>84</v>
      </c>
      <c r="B95" s="174" t="s">
        <v>449</v>
      </c>
      <c r="C95" s="35"/>
      <c r="D95" s="175">
        <v>25</v>
      </c>
      <c r="E95" s="180" t="s">
        <v>286</v>
      </c>
      <c r="F95" s="375" t="s">
        <v>435</v>
      </c>
      <c r="G95" s="175">
        <v>5</v>
      </c>
      <c r="H95" s="175">
        <v>8</v>
      </c>
      <c r="I95" s="175">
        <v>8</v>
      </c>
      <c r="J95" s="175">
        <v>5</v>
      </c>
    </row>
    <row r="96" spans="1:10" ht="15.75">
      <c r="A96" s="174">
        <v>85</v>
      </c>
      <c r="B96" s="174" t="s">
        <v>450</v>
      </c>
      <c r="C96" s="35"/>
      <c r="D96" s="175">
        <v>25</v>
      </c>
      <c r="E96" s="180" t="s">
        <v>286</v>
      </c>
      <c r="F96" s="375" t="s">
        <v>435</v>
      </c>
      <c r="G96" s="175">
        <v>5</v>
      </c>
      <c r="H96" s="175">
        <v>8</v>
      </c>
      <c r="I96" s="175">
        <v>8</v>
      </c>
      <c r="J96" s="175">
        <v>5</v>
      </c>
    </row>
    <row r="97" spans="1:10" ht="15.75">
      <c r="A97" s="174">
        <v>86</v>
      </c>
      <c r="B97" s="38" t="s">
        <v>451</v>
      </c>
      <c r="C97" s="35"/>
      <c r="D97" s="175">
        <v>20</v>
      </c>
      <c r="E97" s="180" t="s">
        <v>286</v>
      </c>
      <c r="F97" s="375" t="s">
        <v>435</v>
      </c>
      <c r="G97" s="175">
        <v>4</v>
      </c>
      <c r="H97" s="175">
        <v>6</v>
      </c>
      <c r="I97" s="175">
        <v>6</v>
      </c>
      <c r="J97" s="175">
        <v>4</v>
      </c>
    </row>
    <row r="98" spans="1:10" ht="31.5">
      <c r="A98" s="174">
        <v>87</v>
      </c>
      <c r="B98" s="180" t="s">
        <v>452</v>
      </c>
      <c r="C98" s="35"/>
      <c r="D98" s="175">
        <v>65</v>
      </c>
      <c r="E98" s="180" t="s">
        <v>286</v>
      </c>
      <c r="F98" s="375" t="s">
        <v>435</v>
      </c>
      <c r="G98" s="175">
        <v>13</v>
      </c>
      <c r="H98" s="175">
        <v>20</v>
      </c>
      <c r="I98" s="175">
        <v>20</v>
      </c>
      <c r="J98" s="175">
        <v>13</v>
      </c>
    </row>
    <row r="99" spans="1:10" ht="15.75">
      <c r="A99" s="174">
        <v>88</v>
      </c>
      <c r="B99" s="174" t="s">
        <v>453</v>
      </c>
      <c r="C99" s="35"/>
      <c r="D99" s="175">
        <v>50</v>
      </c>
      <c r="E99" s="180" t="s">
        <v>286</v>
      </c>
      <c r="F99" s="375" t="s">
        <v>435</v>
      </c>
      <c r="G99" s="175">
        <v>10</v>
      </c>
      <c r="H99" s="175">
        <v>15</v>
      </c>
      <c r="I99" s="175">
        <v>15</v>
      </c>
      <c r="J99" s="175">
        <v>10</v>
      </c>
    </row>
    <row r="100" spans="1:10" ht="15.75">
      <c r="A100" s="174">
        <v>89</v>
      </c>
      <c r="B100" s="174" t="s">
        <v>454</v>
      </c>
      <c r="C100" s="35"/>
      <c r="D100" s="175">
        <v>50</v>
      </c>
      <c r="E100" s="180" t="s">
        <v>286</v>
      </c>
      <c r="F100" s="375" t="s">
        <v>435</v>
      </c>
      <c r="G100" s="175">
        <v>10</v>
      </c>
      <c r="H100" s="175">
        <v>15</v>
      </c>
      <c r="I100" s="175">
        <v>15</v>
      </c>
      <c r="J100" s="175">
        <v>10</v>
      </c>
    </row>
    <row r="101" spans="1:10" ht="16.5">
      <c r="A101" s="174">
        <v>90</v>
      </c>
      <c r="B101" s="39" t="s">
        <v>455</v>
      </c>
      <c r="C101" s="35"/>
      <c r="D101" s="175">
        <v>50</v>
      </c>
      <c r="E101" s="180" t="s">
        <v>286</v>
      </c>
      <c r="F101" s="375" t="s">
        <v>435</v>
      </c>
      <c r="G101" s="175">
        <v>10</v>
      </c>
      <c r="H101" s="175">
        <v>15</v>
      </c>
      <c r="I101" s="175">
        <v>15</v>
      </c>
      <c r="J101" s="175">
        <v>10</v>
      </c>
    </row>
    <row r="102" spans="1:10" ht="15.75">
      <c r="A102" s="174">
        <v>91</v>
      </c>
      <c r="B102" s="174" t="s">
        <v>456</v>
      </c>
      <c r="C102" s="35"/>
      <c r="D102" s="175">
        <v>50</v>
      </c>
      <c r="E102" s="180" t="s">
        <v>286</v>
      </c>
      <c r="F102" s="375" t="s">
        <v>435</v>
      </c>
      <c r="G102" s="175">
        <v>10</v>
      </c>
      <c r="H102" s="175">
        <v>15</v>
      </c>
      <c r="I102" s="175">
        <v>15</v>
      </c>
      <c r="J102" s="175">
        <v>10</v>
      </c>
    </row>
    <row r="103" spans="1:10" ht="15.75">
      <c r="A103" s="174">
        <v>92</v>
      </c>
      <c r="B103" s="174" t="s">
        <v>457</v>
      </c>
      <c r="C103" s="35"/>
      <c r="D103" s="175">
        <v>40000</v>
      </c>
      <c r="E103" s="180" t="s">
        <v>286</v>
      </c>
      <c r="F103" s="377" t="s">
        <v>458</v>
      </c>
      <c r="G103" s="175">
        <v>10000</v>
      </c>
      <c r="H103" s="175">
        <v>10000</v>
      </c>
      <c r="I103" s="175">
        <v>10000</v>
      </c>
      <c r="J103" s="175">
        <v>10000</v>
      </c>
    </row>
    <row r="104" spans="1:10" ht="15.75">
      <c r="A104" s="174">
        <v>93</v>
      </c>
      <c r="B104" s="180" t="s">
        <v>459</v>
      </c>
      <c r="C104" s="35"/>
      <c r="D104" s="175">
        <v>40000</v>
      </c>
      <c r="E104" s="180" t="s">
        <v>286</v>
      </c>
      <c r="F104" s="377" t="s">
        <v>460</v>
      </c>
      <c r="G104" s="175">
        <v>10000</v>
      </c>
      <c r="H104" s="175">
        <v>10000</v>
      </c>
      <c r="I104" s="175">
        <v>10000</v>
      </c>
      <c r="J104" s="175">
        <v>10000</v>
      </c>
    </row>
    <row r="105" spans="1:10" ht="15.75">
      <c r="A105" s="158"/>
      <c r="B105" s="158"/>
      <c r="C105" s="158"/>
      <c r="D105" s="157"/>
      <c r="E105" s="215"/>
      <c r="F105" s="215"/>
      <c r="G105" s="157"/>
      <c r="H105" s="157"/>
      <c r="I105" s="157"/>
      <c r="J105" s="157"/>
    </row>
    <row r="106" spans="1:10" ht="15.75">
      <c r="A106" s="142"/>
      <c r="B106" s="142"/>
      <c r="C106" s="142"/>
      <c r="D106" s="142"/>
      <c r="E106" s="142"/>
      <c r="F106" s="142"/>
      <c r="G106" s="142"/>
      <c r="H106" s="142"/>
      <c r="I106" s="142"/>
      <c r="J106" s="142"/>
    </row>
    <row r="107" spans="1:10" ht="15.75">
      <c r="A107" s="158"/>
      <c r="B107" s="158"/>
      <c r="C107" s="158"/>
      <c r="D107" s="158"/>
      <c r="E107" s="158"/>
      <c r="F107" s="158"/>
      <c r="G107" s="158"/>
      <c r="H107" s="158"/>
      <c r="I107" s="158"/>
      <c r="J107" s="158"/>
    </row>
    <row r="108" spans="1:10" ht="15.75">
      <c r="A108" s="158"/>
      <c r="B108" s="158"/>
      <c r="C108" s="158"/>
      <c r="D108" s="158"/>
      <c r="E108" s="158"/>
      <c r="F108" s="158"/>
      <c r="G108" s="158"/>
      <c r="H108" s="158"/>
      <c r="I108" s="158"/>
      <c r="J108" s="158"/>
    </row>
    <row r="109" spans="1:10" ht="15.75">
      <c r="A109" s="158"/>
      <c r="B109" s="158"/>
      <c r="C109" s="158"/>
      <c r="D109" s="158"/>
      <c r="E109" s="158"/>
      <c r="F109" s="158"/>
      <c r="G109" s="158"/>
      <c r="H109" s="158"/>
      <c r="I109" s="158"/>
      <c r="J109" s="158"/>
    </row>
    <row r="110" spans="1:10" ht="15.75">
      <c r="A110" s="158"/>
      <c r="B110" s="142"/>
      <c r="C110" s="142"/>
      <c r="D110" s="157"/>
      <c r="E110" s="378"/>
      <c r="F110" s="378"/>
      <c r="G110" s="157"/>
      <c r="H110" s="157"/>
      <c r="I110" s="157"/>
      <c r="J110" s="157"/>
    </row>
    <row r="111" spans="1:10" ht="15.75">
      <c r="A111" s="158"/>
      <c r="B111" s="158"/>
      <c r="C111" s="158"/>
      <c r="D111" s="157"/>
      <c r="E111" s="158"/>
      <c r="F111" s="156"/>
      <c r="G111" s="157"/>
      <c r="H111" s="157"/>
      <c r="I111" s="157"/>
      <c r="J111" s="157"/>
    </row>
    <row r="112" spans="1:10" ht="15.75">
      <c r="A112" s="158"/>
      <c r="B112" s="142"/>
      <c r="C112" s="142"/>
      <c r="D112" s="157"/>
      <c r="E112" s="378"/>
      <c r="F112" s="378"/>
      <c r="G112" s="157"/>
      <c r="H112" s="157"/>
      <c r="I112" s="157"/>
      <c r="J112" s="157"/>
    </row>
    <row r="113" spans="1:10" ht="15.75">
      <c r="A113" s="158"/>
      <c r="B113" s="158"/>
      <c r="C113" s="158"/>
      <c r="D113" s="157"/>
      <c r="E113" s="158"/>
      <c r="F113" s="156"/>
      <c r="G113" s="157"/>
      <c r="H113" s="157"/>
      <c r="I113" s="157"/>
      <c r="J113" s="157"/>
    </row>
    <row r="114" spans="1:10" ht="15.75">
      <c r="A114" s="158"/>
      <c r="B114" s="142"/>
      <c r="C114" s="142"/>
      <c r="D114" s="157"/>
      <c r="E114" s="378"/>
      <c r="F114" s="378"/>
      <c r="G114" s="157"/>
      <c r="H114" s="157"/>
      <c r="I114" s="157"/>
      <c r="J114" s="157"/>
    </row>
    <row r="115" spans="1:10" ht="15.75">
      <c r="A115" s="158"/>
      <c r="B115" s="158"/>
      <c r="C115" s="158"/>
      <c r="D115" s="157"/>
      <c r="E115" s="158"/>
      <c r="F115" s="156"/>
      <c r="G115" s="157"/>
      <c r="H115" s="157"/>
      <c r="I115" s="157"/>
      <c r="J115" s="157"/>
    </row>
    <row r="116" spans="1:10" ht="15.75">
      <c r="A116" s="158"/>
      <c r="B116" s="158"/>
      <c r="C116" s="158"/>
      <c r="D116" s="157"/>
      <c r="E116" s="158"/>
      <c r="F116" s="156"/>
      <c r="G116" s="157"/>
      <c r="H116" s="157"/>
      <c r="I116" s="157"/>
      <c r="J116" s="157"/>
    </row>
    <row r="117" spans="1:10" ht="15.75">
      <c r="A117" s="158"/>
      <c r="B117" s="142"/>
      <c r="C117" s="142"/>
      <c r="D117" s="157"/>
      <c r="E117" s="378"/>
      <c r="F117" s="378"/>
      <c r="G117" s="157"/>
      <c r="H117" s="157"/>
      <c r="I117" s="157"/>
      <c r="J117" s="157"/>
    </row>
    <row r="118" spans="1:10" ht="15.75">
      <c r="A118" s="158"/>
      <c r="B118" s="158"/>
      <c r="C118" s="158"/>
      <c r="D118" s="157"/>
      <c r="E118" s="158"/>
      <c r="F118" s="156"/>
      <c r="G118" s="157"/>
      <c r="H118" s="157"/>
      <c r="I118" s="157"/>
      <c r="J118" s="157"/>
    </row>
    <row r="119" spans="1:10" ht="15.75">
      <c r="A119" s="158"/>
      <c r="B119" s="142"/>
      <c r="C119" s="142"/>
      <c r="D119" s="157"/>
      <c r="E119" s="378"/>
      <c r="F119" s="378"/>
      <c r="G119" s="157"/>
      <c r="H119" s="157"/>
      <c r="I119" s="157"/>
      <c r="J119" s="157"/>
    </row>
  </sheetData>
  <mergeCells count="19">
    <mergeCell ref="B112:C112"/>
    <mergeCell ref="E112:F112"/>
    <mergeCell ref="A1:A2"/>
    <mergeCell ref="B1:B2"/>
    <mergeCell ref="C1:C2"/>
    <mergeCell ref="D1:D2"/>
    <mergeCell ref="E1:E2"/>
    <mergeCell ref="F1:F2"/>
    <mergeCell ref="G1:J1"/>
    <mergeCell ref="A3:J3"/>
    <mergeCell ref="A106:J106"/>
    <mergeCell ref="B110:C110"/>
    <mergeCell ref="E110:F110"/>
    <mergeCell ref="B114:C114"/>
    <mergeCell ref="E114:F114"/>
    <mergeCell ref="B117:C117"/>
    <mergeCell ref="E117:F117"/>
    <mergeCell ref="B119:C119"/>
    <mergeCell ref="E119:F1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C690-B662-431A-BC4B-7A9C9BF9EA97}">
  <sheetPr>
    <tabColor rgb="FF92D050"/>
  </sheetPr>
  <dimension ref="A1:K58"/>
  <sheetViews>
    <sheetView zoomScale="115" zoomScaleNormal="115" workbookViewId="0">
      <selection activeCell="A45" sqref="A45:XFD45"/>
    </sheetView>
  </sheetViews>
  <sheetFormatPr defaultColWidth="76.5703125" defaultRowHeight="15"/>
  <cols>
    <col min="1" max="1" width="4.7109375" bestFit="1" customWidth="1"/>
    <col min="2" max="2" width="42.42578125" bestFit="1" customWidth="1"/>
    <col min="4" max="4" width="10.5703125" bestFit="1" customWidth="1"/>
    <col min="5" max="5" width="16.85546875" bestFit="1" customWidth="1"/>
    <col min="6" max="6" width="71.85546875" bestFit="1" customWidth="1"/>
    <col min="7" max="10" width="8.85546875" bestFit="1" customWidth="1"/>
  </cols>
  <sheetData>
    <row r="1" spans="1:11" ht="18.75">
      <c r="A1" s="251" t="s">
        <v>0</v>
      </c>
      <c r="B1" s="252" t="s">
        <v>272</v>
      </c>
      <c r="C1" s="367" t="s">
        <v>273</v>
      </c>
      <c r="D1" s="253" t="s">
        <v>274</v>
      </c>
      <c r="E1" s="252" t="s">
        <v>1</v>
      </c>
      <c r="F1" s="254" t="s">
        <v>461</v>
      </c>
      <c r="G1" s="253" t="s">
        <v>2</v>
      </c>
      <c r="H1" s="253"/>
      <c r="I1" s="253"/>
      <c r="J1" s="253"/>
    </row>
    <row r="2" spans="1:11" ht="37.5">
      <c r="A2" s="251"/>
      <c r="B2" s="252"/>
      <c r="C2" s="367"/>
      <c r="D2" s="253"/>
      <c r="E2" s="252"/>
      <c r="F2" s="254"/>
      <c r="G2" s="255" t="s">
        <v>3</v>
      </c>
      <c r="H2" s="255" t="s">
        <v>4</v>
      </c>
      <c r="I2" s="255" t="s">
        <v>5</v>
      </c>
      <c r="J2" s="255" t="s">
        <v>6</v>
      </c>
    </row>
    <row r="3" spans="1:11" ht="20.25" customHeight="1">
      <c r="A3" s="260" t="s">
        <v>462</v>
      </c>
      <c r="B3" s="260"/>
      <c r="C3" s="260"/>
      <c r="D3" s="260"/>
      <c r="E3" s="260"/>
      <c r="F3" s="260"/>
      <c r="G3" s="260"/>
      <c r="H3" s="260"/>
      <c r="I3" s="260"/>
      <c r="J3" s="260"/>
    </row>
    <row r="4" spans="1:11" ht="94.5">
      <c r="A4" s="174">
        <v>1</v>
      </c>
      <c r="B4" s="179" t="s">
        <v>463</v>
      </c>
      <c r="C4" s="180" t="s">
        <v>464</v>
      </c>
      <c r="D4" s="175">
        <f t="shared" ref="D4:D40" si="0">G4+H4+I4+J4</f>
        <v>160</v>
      </c>
      <c r="E4" s="174" t="s">
        <v>465</v>
      </c>
      <c r="F4" s="193" t="s">
        <v>466</v>
      </c>
      <c r="G4" s="174">
        <v>40</v>
      </c>
      <c r="H4" s="174">
        <v>40</v>
      </c>
      <c r="I4" s="174">
        <v>40</v>
      </c>
      <c r="J4" s="174">
        <v>40</v>
      </c>
    </row>
    <row r="5" spans="1:11" ht="31.5">
      <c r="A5" s="174">
        <v>2</v>
      </c>
      <c r="B5" s="179" t="s">
        <v>467</v>
      </c>
      <c r="C5" s="180" t="s">
        <v>468</v>
      </c>
      <c r="D5" s="175">
        <v>2000</v>
      </c>
      <c r="E5" s="174" t="s">
        <v>372</v>
      </c>
      <c r="F5" s="193" t="s">
        <v>469</v>
      </c>
      <c r="G5" s="174"/>
      <c r="H5" s="174"/>
      <c r="I5" s="174">
        <v>1000</v>
      </c>
      <c r="J5" s="174">
        <v>1000</v>
      </c>
    </row>
    <row r="6" spans="1:11" ht="31.5">
      <c r="A6" s="174">
        <v>3</v>
      </c>
      <c r="B6" s="179" t="s">
        <v>470</v>
      </c>
      <c r="C6" s="180" t="s">
        <v>471</v>
      </c>
      <c r="D6" s="175">
        <f t="shared" si="0"/>
        <v>3000</v>
      </c>
      <c r="E6" s="174" t="s">
        <v>372</v>
      </c>
      <c r="F6" s="193" t="s">
        <v>469</v>
      </c>
      <c r="G6" s="180"/>
      <c r="H6" s="174">
        <v>1000</v>
      </c>
      <c r="I6" s="174">
        <v>1000</v>
      </c>
      <c r="J6" s="174">
        <v>1000</v>
      </c>
    </row>
    <row r="7" spans="1:11" ht="78.75">
      <c r="A7" s="174">
        <v>4</v>
      </c>
      <c r="B7" s="178" t="s">
        <v>472</v>
      </c>
      <c r="C7" s="180" t="s">
        <v>473</v>
      </c>
      <c r="D7" s="175">
        <f t="shared" si="0"/>
        <v>4</v>
      </c>
      <c r="E7" s="178" t="s">
        <v>89</v>
      </c>
      <c r="F7" s="193" t="s">
        <v>474</v>
      </c>
      <c r="G7" s="174">
        <v>1</v>
      </c>
      <c r="H7" s="174">
        <v>1</v>
      </c>
      <c r="I7" s="174">
        <v>1</v>
      </c>
      <c r="J7" s="174">
        <v>1</v>
      </c>
    </row>
    <row r="8" spans="1:11" ht="47.25">
      <c r="A8" s="174">
        <v>5</v>
      </c>
      <c r="B8" s="178" t="s">
        <v>475</v>
      </c>
      <c r="C8" s="180" t="s">
        <v>476</v>
      </c>
      <c r="D8" s="175">
        <f t="shared" si="0"/>
        <v>4</v>
      </c>
      <c r="E8" s="178" t="s">
        <v>89</v>
      </c>
      <c r="F8" s="193" t="s">
        <v>477</v>
      </c>
      <c r="G8" s="175">
        <v>1</v>
      </c>
      <c r="H8" s="175">
        <v>1</v>
      </c>
      <c r="I8" s="175">
        <v>1</v>
      </c>
      <c r="J8" s="175">
        <v>1</v>
      </c>
    </row>
    <row r="9" spans="1:11" ht="63">
      <c r="A9" s="174">
        <v>6</v>
      </c>
      <c r="B9" s="179" t="s">
        <v>478</v>
      </c>
      <c r="C9" s="180" t="s">
        <v>479</v>
      </c>
      <c r="D9" s="175">
        <f t="shared" si="0"/>
        <v>4</v>
      </c>
      <c r="E9" s="174" t="s">
        <v>89</v>
      </c>
      <c r="F9" s="193" t="s">
        <v>480</v>
      </c>
      <c r="G9" s="175">
        <v>1</v>
      </c>
      <c r="H9" s="175">
        <v>1</v>
      </c>
      <c r="I9" s="175">
        <v>1</v>
      </c>
      <c r="J9" s="175">
        <v>1</v>
      </c>
    </row>
    <row r="10" spans="1:11" ht="110.25">
      <c r="A10" s="174">
        <v>7</v>
      </c>
      <c r="B10" s="179" t="s">
        <v>481</v>
      </c>
      <c r="C10" s="180" t="s">
        <v>482</v>
      </c>
      <c r="D10" s="175">
        <f t="shared" si="0"/>
        <v>85000</v>
      </c>
      <c r="E10" s="179" t="s">
        <v>483</v>
      </c>
      <c r="F10" s="193" t="s">
        <v>484</v>
      </c>
      <c r="G10" s="175">
        <v>20000</v>
      </c>
      <c r="H10" s="175">
        <v>25000</v>
      </c>
      <c r="I10" s="175">
        <v>25000</v>
      </c>
      <c r="J10" s="175">
        <v>15000</v>
      </c>
    </row>
    <row r="11" spans="1:11" ht="94.5">
      <c r="A11" s="174">
        <v>8</v>
      </c>
      <c r="B11" s="179" t="s">
        <v>485</v>
      </c>
      <c r="C11" s="180" t="s">
        <v>486</v>
      </c>
      <c r="D11" s="175">
        <f t="shared" si="0"/>
        <v>600</v>
      </c>
      <c r="E11" s="174" t="s">
        <v>483</v>
      </c>
      <c r="F11" s="193" t="s">
        <v>487</v>
      </c>
      <c r="G11" s="174"/>
      <c r="H11" s="174">
        <v>200</v>
      </c>
      <c r="I11" s="174">
        <v>200</v>
      </c>
      <c r="J11" s="174">
        <v>200</v>
      </c>
    </row>
    <row r="12" spans="1:11" ht="236.25">
      <c r="A12" s="174">
        <v>9</v>
      </c>
      <c r="B12" s="179" t="s">
        <v>488</v>
      </c>
      <c r="C12" s="180" t="s">
        <v>489</v>
      </c>
      <c r="D12" s="175">
        <f t="shared" si="0"/>
        <v>1200</v>
      </c>
      <c r="E12" s="179" t="s">
        <v>27</v>
      </c>
      <c r="F12" s="193" t="s">
        <v>490</v>
      </c>
      <c r="G12" s="174">
        <v>200</v>
      </c>
      <c r="H12" s="174">
        <v>400</v>
      </c>
      <c r="I12" s="174">
        <v>400</v>
      </c>
      <c r="J12" s="174">
        <v>200</v>
      </c>
      <c r="K12" s="197"/>
    </row>
    <row r="13" spans="1:11" ht="141.75">
      <c r="A13" s="174">
        <v>10</v>
      </c>
      <c r="B13" s="179" t="s">
        <v>491</v>
      </c>
      <c r="C13" s="180" t="s">
        <v>492</v>
      </c>
      <c r="D13" s="175">
        <f t="shared" si="0"/>
        <v>400</v>
      </c>
      <c r="E13" s="174" t="s">
        <v>372</v>
      </c>
      <c r="F13" s="193" t="s">
        <v>493</v>
      </c>
      <c r="G13" s="174"/>
      <c r="H13" s="174">
        <v>200</v>
      </c>
      <c r="I13" s="174">
        <v>200</v>
      </c>
      <c r="J13" s="174"/>
      <c r="K13" s="197"/>
    </row>
    <row r="14" spans="1:11" ht="141.75">
      <c r="A14" s="174">
        <v>11</v>
      </c>
      <c r="B14" s="179" t="s">
        <v>494</v>
      </c>
      <c r="C14" s="180" t="s">
        <v>495</v>
      </c>
      <c r="D14" s="175">
        <f t="shared" si="0"/>
        <v>400</v>
      </c>
      <c r="E14" s="174" t="s">
        <v>372</v>
      </c>
      <c r="F14" s="193" t="s">
        <v>493</v>
      </c>
      <c r="G14" s="174"/>
      <c r="H14" s="174">
        <v>200</v>
      </c>
      <c r="I14" s="174">
        <v>200</v>
      </c>
      <c r="J14" s="174"/>
      <c r="K14" s="197"/>
    </row>
    <row r="15" spans="1:11" ht="126">
      <c r="A15" s="174">
        <v>12</v>
      </c>
      <c r="B15" s="179" t="s">
        <v>496</v>
      </c>
      <c r="C15" s="180" t="s">
        <v>497</v>
      </c>
      <c r="D15" s="175">
        <f t="shared" si="0"/>
        <v>400</v>
      </c>
      <c r="E15" s="174" t="s">
        <v>372</v>
      </c>
      <c r="F15" s="193" t="s">
        <v>493</v>
      </c>
      <c r="G15" s="174"/>
      <c r="H15" s="174">
        <v>200</v>
      </c>
      <c r="I15" s="174">
        <v>200</v>
      </c>
      <c r="J15" s="174"/>
      <c r="K15" s="197"/>
    </row>
    <row r="16" spans="1:11" ht="31.5">
      <c r="A16" s="174">
        <v>13</v>
      </c>
      <c r="B16" s="179" t="s">
        <v>498</v>
      </c>
      <c r="C16" s="180" t="s">
        <v>499</v>
      </c>
      <c r="D16" s="175">
        <f t="shared" si="0"/>
        <v>6000</v>
      </c>
      <c r="E16" s="179" t="s">
        <v>286</v>
      </c>
      <c r="F16" s="193" t="s">
        <v>500</v>
      </c>
      <c r="G16" s="180">
        <v>1500</v>
      </c>
      <c r="H16" s="180">
        <v>2000</v>
      </c>
      <c r="I16" s="180">
        <v>2000</v>
      </c>
      <c r="J16" s="180">
        <v>500</v>
      </c>
      <c r="K16" s="197"/>
    </row>
    <row r="17" spans="1:11" ht="15.75">
      <c r="A17" s="174">
        <v>14</v>
      </c>
      <c r="B17" s="369" t="s">
        <v>501</v>
      </c>
      <c r="C17" s="370" t="s">
        <v>502</v>
      </c>
      <c r="D17" s="175">
        <f t="shared" si="0"/>
        <v>40</v>
      </c>
      <c r="E17" s="179" t="s">
        <v>388</v>
      </c>
      <c r="F17" s="193" t="s">
        <v>503</v>
      </c>
      <c r="G17" s="174"/>
      <c r="H17" s="174">
        <v>20</v>
      </c>
      <c r="I17" s="174">
        <v>20</v>
      </c>
      <c r="J17" s="174"/>
      <c r="K17" s="197"/>
    </row>
    <row r="18" spans="1:11" ht="126">
      <c r="A18" s="174">
        <v>16</v>
      </c>
      <c r="B18" s="178" t="s">
        <v>504</v>
      </c>
      <c r="C18" s="180" t="s">
        <v>505</v>
      </c>
      <c r="D18" s="177">
        <f t="shared" si="0"/>
        <v>140</v>
      </c>
      <c r="E18" s="174" t="s">
        <v>89</v>
      </c>
      <c r="F18" s="193" t="s">
        <v>506</v>
      </c>
      <c r="G18" s="174"/>
      <c r="H18" s="174">
        <v>50</v>
      </c>
      <c r="I18" s="174">
        <v>50</v>
      </c>
      <c r="J18" s="174">
        <v>40</v>
      </c>
      <c r="K18" s="197"/>
    </row>
    <row r="19" spans="1:11" ht="94.5">
      <c r="A19" s="174">
        <v>17</v>
      </c>
      <c r="B19" s="179" t="s">
        <v>507</v>
      </c>
      <c r="C19" s="180" t="s">
        <v>508</v>
      </c>
      <c r="D19" s="175">
        <f t="shared" si="0"/>
        <v>16000</v>
      </c>
      <c r="E19" s="178" t="s">
        <v>286</v>
      </c>
      <c r="F19" s="193" t="s">
        <v>509</v>
      </c>
      <c r="G19" s="175"/>
      <c r="H19" s="175">
        <v>6000</v>
      </c>
      <c r="I19" s="175">
        <v>6000</v>
      </c>
      <c r="J19" s="175">
        <v>4000</v>
      </c>
      <c r="K19" s="197"/>
    </row>
    <row r="20" spans="1:11" ht="157.5">
      <c r="A20" s="174">
        <v>18</v>
      </c>
      <c r="B20" s="179" t="s">
        <v>510</v>
      </c>
      <c r="C20" s="180" t="s">
        <v>511</v>
      </c>
      <c r="D20" s="175">
        <f t="shared" si="0"/>
        <v>200</v>
      </c>
      <c r="E20" s="178" t="s">
        <v>286</v>
      </c>
      <c r="F20" s="193" t="s">
        <v>512</v>
      </c>
      <c r="G20" s="371">
        <v>100</v>
      </c>
      <c r="H20" s="371">
        <v>100</v>
      </c>
      <c r="I20" s="371"/>
      <c r="J20" s="371"/>
      <c r="K20" s="197"/>
    </row>
    <row r="21" spans="1:11" ht="346.5">
      <c r="A21" s="174">
        <v>19</v>
      </c>
      <c r="B21" s="179" t="s">
        <v>513</v>
      </c>
      <c r="C21" s="180" t="s">
        <v>514</v>
      </c>
      <c r="D21" s="175">
        <f t="shared" si="0"/>
        <v>6</v>
      </c>
      <c r="E21" s="179" t="s">
        <v>515</v>
      </c>
      <c r="F21" s="193" t="s">
        <v>516</v>
      </c>
      <c r="G21" s="174"/>
      <c r="H21" s="174">
        <v>6</v>
      </c>
      <c r="I21" s="174"/>
      <c r="J21" s="174"/>
      <c r="K21" s="197"/>
    </row>
    <row r="22" spans="1:11" ht="15.75">
      <c r="A22" s="174">
        <v>20</v>
      </c>
      <c r="B22" s="174" t="s">
        <v>517</v>
      </c>
      <c r="C22" s="180" t="s">
        <v>518</v>
      </c>
      <c r="D22" s="175">
        <f t="shared" si="0"/>
        <v>10</v>
      </c>
      <c r="E22" s="174" t="s">
        <v>314</v>
      </c>
      <c r="F22" s="193" t="s">
        <v>519</v>
      </c>
      <c r="G22" s="174"/>
      <c r="H22" s="174">
        <v>10</v>
      </c>
      <c r="I22" s="174"/>
      <c r="J22" s="174"/>
      <c r="K22" s="197"/>
    </row>
    <row r="23" spans="1:11" ht="409.5">
      <c r="A23" s="174">
        <v>21</v>
      </c>
      <c r="B23" s="178" t="s">
        <v>520</v>
      </c>
      <c r="C23" s="180" t="s">
        <v>521</v>
      </c>
      <c r="D23" s="175">
        <f t="shared" si="0"/>
        <v>10</v>
      </c>
      <c r="E23" s="178" t="s">
        <v>286</v>
      </c>
      <c r="F23" s="193" t="s">
        <v>522</v>
      </c>
      <c r="G23" s="174">
        <v>5</v>
      </c>
      <c r="H23" s="174">
        <v>5</v>
      </c>
      <c r="I23" s="174"/>
      <c r="J23" s="174"/>
      <c r="K23" s="197"/>
    </row>
    <row r="24" spans="1:11" ht="204.75">
      <c r="A24" s="174">
        <v>22</v>
      </c>
      <c r="B24" s="180" t="s">
        <v>523</v>
      </c>
      <c r="C24" s="180" t="s">
        <v>524</v>
      </c>
      <c r="D24" s="175">
        <f t="shared" si="0"/>
        <v>10</v>
      </c>
      <c r="E24" s="178" t="s">
        <v>286</v>
      </c>
      <c r="F24" s="193" t="s">
        <v>525</v>
      </c>
      <c r="G24" s="174">
        <v>4</v>
      </c>
      <c r="H24" s="174">
        <v>4</v>
      </c>
      <c r="I24" s="174">
        <v>2</v>
      </c>
      <c r="J24" s="174"/>
      <c r="K24" s="197"/>
    </row>
    <row r="25" spans="1:11" ht="94.5">
      <c r="A25" s="174">
        <v>23</v>
      </c>
      <c r="B25" s="180" t="s">
        <v>526</v>
      </c>
      <c r="C25" s="372" t="s">
        <v>527</v>
      </c>
      <c r="D25" s="175">
        <f t="shared" si="0"/>
        <v>5</v>
      </c>
      <c r="E25" s="178" t="s">
        <v>286</v>
      </c>
      <c r="F25" s="193" t="s">
        <v>528</v>
      </c>
      <c r="G25" s="174">
        <v>2</v>
      </c>
      <c r="H25" s="174">
        <v>3</v>
      </c>
      <c r="I25" s="174"/>
      <c r="J25" s="174"/>
      <c r="K25" s="197"/>
    </row>
    <row r="26" spans="1:11" ht="78.75">
      <c r="A26" s="174">
        <v>24</v>
      </c>
      <c r="B26" s="180" t="s">
        <v>529</v>
      </c>
      <c r="C26" s="372" t="s">
        <v>530</v>
      </c>
      <c r="D26" s="175">
        <f t="shared" si="0"/>
        <v>80</v>
      </c>
      <c r="E26" s="178" t="s">
        <v>286</v>
      </c>
      <c r="F26" s="193" t="s">
        <v>531</v>
      </c>
      <c r="G26" s="174">
        <v>30</v>
      </c>
      <c r="H26" s="174">
        <v>50</v>
      </c>
      <c r="I26" s="174"/>
      <c r="J26" s="174"/>
      <c r="K26" s="197"/>
    </row>
    <row r="27" spans="1:11" ht="47.25">
      <c r="A27" s="174">
        <v>25</v>
      </c>
      <c r="B27" s="174" t="s">
        <v>532</v>
      </c>
      <c r="C27" s="180" t="s">
        <v>533</v>
      </c>
      <c r="D27" s="175">
        <f t="shared" si="0"/>
        <v>8</v>
      </c>
      <c r="E27" s="178" t="s">
        <v>286</v>
      </c>
      <c r="F27" s="193" t="s">
        <v>534</v>
      </c>
      <c r="G27" s="174">
        <v>8</v>
      </c>
      <c r="H27" s="174"/>
      <c r="I27" s="174"/>
      <c r="J27" s="174"/>
      <c r="K27" s="197"/>
    </row>
    <row r="28" spans="1:11" ht="189">
      <c r="A28" s="174">
        <v>26</v>
      </c>
      <c r="B28" s="174" t="s">
        <v>535</v>
      </c>
      <c r="C28" s="180" t="s">
        <v>536</v>
      </c>
      <c r="D28" s="175">
        <f t="shared" si="0"/>
        <v>10</v>
      </c>
      <c r="E28" s="178" t="s">
        <v>286</v>
      </c>
      <c r="F28" s="193" t="s">
        <v>537</v>
      </c>
      <c r="G28" s="174">
        <v>10</v>
      </c>
      <c r="H28" s="174"/>
      <c r="I28" s="174"/>
      <c r="J28" s="174"/>
      <c r="K28" s="197"/>
    </row>
    <row r="29" spans="1:11" ht="236.25">
      <c r="A29" s="174">
        <v>27</v>
      </c>
      <c r="B29" s="179" t="s">
        <v>538</v>
      </c>
      <c r="C29" s="180" t="s">
        <v>539</v>
      </c>
      <c r="D29" s="175">
        <f t="shared" si="0"/>
        <v>10</v>
      </c>
      <c r="E29" s="178" t="s">
        <v>286</v>
      </c>
      <c r="F29" s="193" t="s">
        <v>540</v>
      </c>
      <c r="G29" s="174"/>
      <c r="H29" s="174">
        <v>6</v>
      </c>
      <c r="I29" s="174">
        <v>4</v>
      </c>
      <c r="J29" s="174"/>
      <c r="K29" s="197"/>
    </row>
    <row r="30" spans="1:11" ht="126">
      <c r="A30" s="174">
        <v>28</v>
      </c>
      <c r="B30" s="179" t="s">
        <v>541</v>
      </c>
      <c r="C30" s="180" t="s">
        <v>542</v>
      </c>
      <c r="D30" s="175">
        <f t="shared" si="0"/>
        <v>350</v>
      </c>
      <c r="E30" s="178" t="s">
        <v>286</v>
      </c>
      <c r="F30" s="193" t="s">
        <v>543</v>
      </c>
      <c r="G30" s="174">
        <v>100</v>
      </c>
      <c r="H30" s="174">
        <v>100</v>
      </c>
      <c r="I30" s="174">
        <v>100</v>
      </c>
      <c r="J30" s="174">
        <v>50</v>
      </c>
      <c r="K30" s="197"/>
    </row>
    <row r="31" spans="1:11" ht="110.25">
      <c r="A31" s="174">
        <v>29</v>
      </c>
      <c r="B31" s="179" t="s">
        <v>544</v>
      </c>
      <c r="C31" s="180" t="s">
        <v>545</v>
      </c>
      <c r="D31" s="175">
        <f t="shared" si="0"/>
        <v>5000</v>
      </c>
      <c r="E31" s="178" t="s">
        <v>286</v>
      </c>
      <c r="F31" s="193" t="s">
        <v>546</v>
      </c>
      <c r="G31" s="174"/>
      <c r="H31" s="175">
        <v>2000</v>
      </c>
      <c r="I31" s="175">
        <v>2000</v>
      </c>
      <c r="J31" s="174">
        <v>1000</v>
      </c>
      <c r="K31" s="197"/>
    </row>
    <row r="32" spans="1:11" ht="94.5">
      <c r="A32" s="174">
        <v>30</v>
      </c>
      <c r="B32" s="178" t="s">
        <v>547</v>
      </c>
      <c r="C32" s="180" t="s">
        <v>548</v>
      </c>
      <c r="D32" s="175">
        <f t="shared" si="0"/>
        <v>3000</v>
      </c>
      <c r="E32" s="178" t="s">
        <v>27</v>
      </c>
      <c r="F32" s="193" t="s">
        <v>549</v>
      </c>
      <c r="G32" s="180">
        <v>1000</v>
      </c>
      <c r="H32" s="180">
        <v>1000</v>
      </c>
      <c r="I32" s="180">
        <v>1000</v>
      </c>
      <c r="J32" s="180"/>
      <c r="K32" s="197"/>
    </row>
    <row r="33" spans="1:11" ht="78.75">
      <c r="A33" s="174">
        <v>31</v>
      </c>
      <c r="B33" s="178" t="s">
        <v>550</v>
      </c>
      <c r="C33" s="180" t="s">
        <v>551</v>
      </c>
      <c r="D33" s="175">
        <f t="shared" si="0"/>
        <v>3000</v>
      </c>
      <c r="E33" s="178" t="s">
        <v>27</v>
      </c>
      <c r="F33" s="193" t="s">
        <v>552</v>
      </c>
      <c r="G33" s="180">
        <v>1000</v>
      </c>
      <c r="H33" s="180">
        <v>1000</v>
      </c>
      <c r="I33" s="180">
        <v>1000</v>
      </c>
      <c r="J33" s="180"/>
      <c r="K33" s="197"/>
    </row>
    <row r="34" spans="1:11" ht="78.75">
      <c r="A34" s="174">
        <v>32</v>
      </c>
      <c r="B34" s="178" t="s">
        <v>553</v>
      </c>
      <c r="C34" s="180" t="s">
        <v>554</v>
      </c>
      <c r="D34" s="175">
        <f t="shared" si="0"/>
        <v>600</v>
      </c>
      <c r="E34" s="178" t="s">
        <v>27</v>
      </c>
      <c r="F34" s="193" t="s">
        <v>552</v>
      </c>
      <c r="G34" s="174">
        <v>200</v>
      </c>
      <c r="H34" s="174">
        <v>200</v>
      </c>
      <c r="I34" s="174">
        <v>200</v>
      </c>
      <c r="J34" s="174"/>
      <c r="K34" s="197"/>
    </row>
    <row r="35" spans="1:11" ht="173.25">
      <c r="A35" s="174">
        <v>34</v>
      </c>
      <c r="B35" s="180" t="s">
        <v>555</v>
      </c>
      <c r="C35" s="180" t="s">
        <v>556</v>
      </c>
      <c r="D35" s="175">
        <f t="shared" si="0"/>
        <v>60</v>
      </c>
      <c r="E35" s="174" t="s">
        <v>515</v>
      </c>
      <c r="F35" s="193" t="s">
        <v>557</v>
      </c>
      <c r="G35" s="174">
        <v>20</v>
      </c>
      <c r="H35" s="174">
        <v>20</v>
      </c>
      <c r="I35" s="174">
        <v>20</v>
      </c>
      <c r="J35" s="174"/>
      <c r="K35" s="197"/>
    </row>
    <row r="36" spans="1:11" ht="47.25">
      <c r="A36" s="174">
        <v>35</v>
      </c>
      <c r="B36" s="180" t="s">
        <v>558</v>
      </c>
      <c r="C36" s="180" t="s">
        <v>559</v>
      </c>
      <c r="D36" s="175">
        <f t="shared" si="0"/>
        <v>1000</v>
      </c>
      <c r="E36" s="174" t="s">
        <v>483</v>
      </c>
      <c r="F36" s="193" t="s">
        <v>560</v>
      </c>
      <c r="G36" s="174">
        <v>1000</v>
      </c>
      <c r="H36" s="174"/>
      <c r="I36" s="174"/>
      <c r="J36" s="174"/>
      <c r="K36" s="197"/>
    </row>
    <row r="37" spans="1:11" ht="267.75">
      <c r="A37" s="174">
        <v>36</v>
      </c>
      <c r="B37" s="180" t="s">
        <v>561</v>
      </c>
      <c r="C37" s="180" t="s">
        <v>562</v>
      </c>
      <c r="D37" s="175">
        <f t="shared" si="0"/>
        <v>200</v>
      </c>
      <c r="E37" s="174" t="s">
        <v>483</v>
      </c>
      <c r="F37" s="193" t="s">
        <v>560</v>
      </c>
      <c r="G37" s="174">
        <v>200</v>
      </c>
      <c r="H37" s="174"/>
      <c r="I37" s="174"/>
      <c r="J37" s="174"/>
      <c r="K37" s="197"/>
    </row>
    <row r="38" spans="1:11" ht="78.75">
      <c r="A38" s="174">
        <v>37</v>
      </c>
      <c r="B38" s="180" t="s">
        <v>563</v>
      </c>
      <c r="C38" s="180" t="s">
        <v>564</v>
      </c>
      <c r="D38" s="175">
        <f t="shared" si="0"/>
        <v>35000</v>
      </c>
      <c r="E38" s="174" t="s">
        <v>27</v>
      </c>
      <c r="F38" s="193" t="s">
        <v>565</v>
      </c>
      <c r="G38" s="175">
        <v>15000</v>
      </c>
      <c r="H38" s="174">
        <v>20000</v>
      </c>
      <c r="I38" s="174"/>
      <c r="J38" s="174"/>
      <c r="K38" s="197"/>
    </row>
    <row r="39" spans="1:11" ht="204.75">
      <c r="A39" s="174">
        <v>38</v>
      </c>
      <c r="B39" s="180" t="s">
        <v>566</v>
      </c>
      <c r="C39" s="180" t="s">
        <v>567</v>
      </c>
      <c r="D39" s="175">
        <f t="shared" si="0"/>
        <v>30</v>
      </c>
      <c r="E39" s="174"/>
      <c r="F39" s="193" t="s">
        <v>568</v>
      </c>
      <c r="G39" s="175">
        <v>30</v>
      </c>
      <c r="H39" s="174"/>
      <c r="I39" s="174"/>
      <c r="J39" s="174"/>
    </row>
    <row r="40" spans="1:11" ht="15.75">
      <c r="A40" s="174">
        <v>40</v>
      </c>
      <c r="B40" s="180" t="s">
        <v>570</v>
      </c>
      <c r="C40" s="180" t="s">
        <v>571</v>
      </c>
      <c r="D40" s="175">
        <f t="shared" si="0"/>
        <v>10</v>
      </c>
      <c r="E40" s="174" t="s">
        <v>278</v>
      </c>
      <c r="F40" s="193" t="s">
        <v>572</v>
      </c>
      <c r="G40" s="175">
        <v>4</v>
      </c>
      <c r="H40" s="174">
        <v>4</v>
      </c>
      <c r="I40" s="174">
        <v>2</v>
      </c>
      <c r="J40" s="174"/>
    </row>
    <row r="41" spans="1:11" ht="15.75" customHeight="1">
      <c r="A41" s="373" t="s">
        <v>573</v>
      </c>
      <c r="B41" s="329"/>
      <c r="C41" s="329"/>
      <c r="D41" s="329"/>
      <c r="E41" s="329"/>
      <c r="F41" s="329"/>
      <c r="G41" s="329"/>
      <c r="H41" s="329"/>
      <c r="I41" s="329"/>
      <c r="J41" s="374"/>
    </row>
    <row r="42" spans="1:11" ht="173.25">
      <c r="A42" s="174">
        <v>43</v>
      </c>
      <c r="B42" s="180" t="s">
        <v>574</v>
      </c>
      <c r="C42" s="180" t="s">
        <v>575</v>
      </c>
      <c r="D42" s="175">
        <f>G42+H42+I42+J42</f>
        <v>10</v>
      </c>
      <c r="E42" s="178" t="s">
        <v>286</v>
      </c>
      <c r="F42" s="193" t="s">
        <v>576</v>
      </c>
      <c r="G42" s="174">
        <v>10</v>
      </c>
      <c r="H42" s="174"/>
      <c r="I42" s="174"/>
      <c r="J42" s="174"/>
    </row>
    <row r="43" spans="1:11" ht="15.75">
      <c r="A43" s="174">
        <v>44</v>
      </c>
      <c r="B43" s="180" t="s">
        <v>577</v>
      </c>
      <c r="C43" s="180" t="s">
        <v>578</v>
      </c>
      <c r="D43" s="175">
        <f t="shared" ref="D43:D44" si="1">G43+H43+I43+J43</f>
        <v>6</v>
      </c>
      <c r="E43" s="178" t="s">
        <v>286</v>
      </c>
      <c r="F43" s="193"/>
      <c r="G43" s="174">
        <v>6</v>
      </c>
      <c r="H43" s="174"/>
      <c r="I43" s="174"/>
      <c r="J43" s="174"/>
    </row>
    <row r="44" spans="1:11" ht="15.75">
      <c r="A44" s="174">
        <v>45</v>
      </c>
      <c r="B44" s="180" t="s">
        <v>579</v>
      </c>
      <c r="C44" s="180"/>
      <c r="D44" s="175">
        <f t="shared" si="1"/>
        <v>10</v>
      </c>
      <c r="E44" s="178" t="s">
        <v>286</v>
      </c>
      <c r="F44" s="193"/>
      <c r="G44" s="174">
        <v>10</v>
      </c>
      <c r="H44" s="174"/>
      <c r="I44" s="174"/>
      <c r="J44" s="174"/>
    </row>
    <row r="45" spans="1:11" ht="15.75" customHeight="1">
      <c r="A45" s="373" t="s">
        <v>580</v>
      </c>
      <c r="B45" s="329"/>
      <c r="C45" s="329"/>
      <c r="D45" s="329"/>
      <c r="E45" s="329"/>
      <c r="F45" s="329"/>
      <c r="G45" s="329"/>
      <c r="H45" s="329"/>
      <c r="I45" s="329"/>
      <c r="J45" s="374"/>
    </row>
    <row r="46" spans="1:11" ht="78.75">
      <c r="A46" s="174">
        <v>46</v>
      </c>
      <c r="B46" s="179" t="s">
        <v>581</v>
      </c>
      <c r="C46" s="180" t="s">
        <v>582</v>
      </c>
      <c r="D46" s="175">
        <f>G46+H46+I46+J46</f>
        <v>4</v>
      </c>
      <c r="E46" s="179" t="s">
        <v>515</v>
      </c>
      <c r="F46" s="193" t="s">
        <v>583</v>
      </c>
      <c r="G46" s="174">
        <v>4</v>
      </c>
      <c r="H46" s="174"/>
      <c r="I46" s="174"/>
      <c r="J46" s="174"/>
    </row>
    <row r="47" spans="1:11" ht="204.75">
      <c r="A47" s="174">
        <v>47</v>
      </c>
      <c r="B47" s="179" t="s">
        <v>584</v>
      </c>
      <c r="C47" s="180" t="s">
        <v>585</v>
      </c>
      <c r="D47" s="175">
        <f>G47+H47+I47+J47</f>
        <v>4</v>
      </c>
      <c r="E47" s="178" t="s">
        <v>286</v>
      </c>
      <c r="F47" s="193"/>
      <c r="G47" s="174">
        <v>4</v>
      </c>
      <c r="H47" s="174"/>
      <c r="I47" s="174"/>
      <c r="J47" s="174"/>
    </row>
    <row r="48" spans="1:11" ht="15.75" customHeight="1">
      <c r="A48" s="373" t="s">
        <v>586</v>
      </c>
      <c r="B48" s="329"/>
      <c r="C48" s="329"/>
      <c r="D48" s="329"/>
      <c r="E48" s="329"/>
      <c r="F48" s="329"/>
      <c r="G48" s="329"/>
      <c r="H48" s="329"/>
      <c r="I48" s="329"/>
      <c r="J48" s="374"/>
    </row>
    <row r="49" spans="1:10" ht="31.5">
      <c r="A49" s="174">
        <v>48</v>
      </c>
      <c r="B49" s="174" t="s">
        <v>587</v>
      </c>
      <c r="C49" s="180" t="s">
        <v>588</v>
      </c>
      <c r="D49" s="175">
        <f>G49+H49+I49+J49</f>
        <v>2</v>
      </c>
      <c r="E49" s="178" t="s">
        <v>286</v>
      </c>
      <c r="F49" s="193" t="s">
        <v>589</v>
      </c>
      <c r="G49" s="174">
        <v>2</v>
      </c>
      <c r="H49" s="174"/>
      <c r="I49" s="174"/>
      <c r="J49" s="174"/>
    </row>
    <row r="50" spans="1:10" ht="15.75">
      <c r="A50" s="174">
        <v>49</v>
      </c>
      <c r="B50" s="174" t="s">
        <v>590</v>
      </c>
      <c r="C50" s="180" t="s">
        <v>591</v>
      </c>
      <c r="D50" s="175">
        <f>G50+H50+I50+J50</f>
        <v>2</v>
      </c>
      <c r="E50" s="178" t="s">
        <v>286</v>
      </c>
      <c r="F50" s="193"/>
      <c r="G50" s="174">
        <v>2</v>
      </c>
      <c r="H50" s="174"/>
      <c r="I50" s="174"/>
      <c r="J50" s="174"/>
    </row>
    <row r="51" spans="1:10" ht="31.5">
      <c r="A51" s="174">
        <v>50</v>
      </c>
      <c r="B51" s="174" t="s">
        <v>592</v>
      </c>
      <c r="C51" s="180"/>
      <c r="D51" s="175">
        <f>G51+H51+I51+J51</f>
        <v>2</v>
      </c>
      <c r="E51" s="178" t="s">
        <v>286</v>
      </c>
      <c r="F51" s="193"/>
      <c r="G51" s="174">
        <v>2</v>
      </c>
      <c r="H51" s="174"/>
      <c r="I51" s="174"/>
      <c r="J51" s="174"/>
    </row>
    <row r="52" spans="1:10" ht="15.75" customHeight="1">
      <c r="A52" s="259" t="s">
        <v>593</v>
      </c>
      <c r="B52" s="260"/>
      <c r="C52" s="260"/>
      <c r="D52" s="260"/>
      <c r="E52" s="260"/>
      <c r="F52" s="260"/>
      <c r="G52" s="260"/>
      <c r="H52" s="260"/>
      <c r="I52" s="260"/>
      <c r="J52" s="261"/>
    </row>
    <row r="53" spans="1:10" ht="15.75">
      <c r="A53" s="174">
        <v>51</v>
      </c>
      <c r="B53" s="178" t="s">
        <v>594</v>
      </c>
      <c r="C53" s="180" t="s">
        <v>595</v>
      </c>
      <c r="D53" s="175">
        <f t="shared" ref="D53:D58" si="2">G53+H53+I53+J53</f>
        <v>220</v>
      </c>
      <c r="E53" s="178" t="s">
        <v>89</v>
      </c>
      <c r="F53" s="193" t="s">
        <v>596</v>
      </c>
      <c r="G53" s="175">
        <v>40</v>
      </c>
      <c r="H53" s="175">
        <v>60</v>
      </c>
      <c r="I53" s="175">
        <v>60</v>
      </c>
      <c r="J53" s="175">
        <v>60</v>
      </c>
    </row>
    <row r="54" spans="1:10" ht="15.75">
      <c r="A54" s="174">
        <v>52</v>
      </c>
      <c r="B54" s="178" t="s">
        <v>597</v>
      </c>
      <c r="C54" s="180" t="s">
        <v>598</v>
      </c>
      <c r="D54" s="175">
        <f t="shared" si="2"/>
        <v>230000</v>
      </c>
      <c r="E54" s="178" t="s">
        <v>599</v>
      </c>
      <c r="F54" s="193" t="s">
        <v>600</v>
      </c>
      <c r="G54" s="175">
        <v>40000</v>
      </c>
      <c r="H54" s="175">
        <v>65000</v>
      </c>
      <c r="I54" s="175">
        <v>65000</v>
      </c>
      <c r="J54" s="175">
        <v>60000</v>
      </c>
    </row>
    <row r="55" spans="1:10" ht="15.75">
      <c r="A55" s="174">
        <v>53</v>
      </c>
      <c r="B55" s="178" t="s">
        <v>601</v>
      </c>
      <c r="C55" s="180" t="s">
        <v>601</v>
      </c>
      <c r="D55" s="175">
        <f t="shared" si="2"/>
        <v>13000</v>
      </c>
      <c r="E55" s="178" t="s">
        <v>286</v>
      </c>
      <c r="F55" s="193" t="s">
        <v>602</v>
      </c>
      <c r="G55" s="175">
        <v>4000</v>
      </c>
      <c r="H55" s="175">
        <v>4000</v>
      </c>
      <c r="I55" s="175">
        <v>5000</v>
      </c>
      <c r="J55" s="175"/>
    </row>
    <row r="56" spans="1:10" ht="15.75">
      <c r="A56" s="174">
        <v>54</v>
      </c>
      <c r="B56" s="178" t="s">
        <v>603</v>
      </c>
      <c r="C56" s="180" t="s">
        <v>604</v>
      </c>
      <c r="D56" s="175">
        <f t="shared" si="2"/>
        <v>72000</v>
      </c>
      <c r="E56" s="178" t="s">
        <v>483</v>
      </c>
      <c r="F56" s="193" t="s">
        <v>605</v>
      </c>
      <c r="G56" s="175">
        <v>20000</v>
      </c>
      <c r="H56" s="175">
        <v>30000</v>
      </c>
      <c r="I56" s="175">
        <v>12000</v>
      </c>
      <c r="J56" s="175">
        <v>10000</v>
      </c>
    </row>
    <row r="57" spans="1:10" ht="31.5">
      <c r="A57" s="174">
        <v>55</v>
      </c>
      <c r="B57" s="180" t="s">
        <v>606</v>
      </c>
      <c r="C57" s="180" t="s">
        <v>607</v>
      </c>
      <c r="D57" s="175">
        <f t="shared" si="2"/>
        <v>10000</v>
      </c>
      <c r="E57" s="180" t="s">
        <v>27</v>
      </c>
      <c r="F57" s="193" t="s">
        <v>608</v>
      </c>
      <c r="G57" s="175">
        <v>5000</v>
      </c>
      <c r="H57" s="174">
        <v>5000</v>
      </c>
      <c r="I57" s="174"/>
      <c r="J57" s="174"/>
    </row>
    <row r="58" spans="1:10" ht="15.75">
      <c r="A58" s="174">
        <v>56</v>
      </c>
      <c r="B58" s="180" t="s">
        <v>609</v>
      </c>
      <c r="C58" s="180" t="s">
        <v>610</v>
      </c>
      <c r="D58" s="175">
        <f t="shared" si="2"/>
        <v>10000</v>
      </c>
      <c r="E58" s="178" t="s">
        <v>286</v>
      </c>
      <c r="F58" s="193" t="s">
        <v>608</v>
      </c>
      <c r="G58" s="175">
        <v>5000</v>
      </c>
      <c r="H58" s="174">
        <v>5000</v>
      </c>
      <c r="I58" s="174"/>
      <c r="J58" s="174"/>
    </row>
  </sheetData>
  <mergeCells count="12">
    <mergeCell ref="A52:J52"/>
    <mergeCell ref="A1:A2"/>
    <mergeCell ref="B1:B2"/>
    <mergeCell ref="C1:C2"/>
    <mergeCell ref="D1:D2"/>
    <mergeCell ref="E1:E2"/>
    <mergeCell ref="F1:F2"/>
    <mergeCell ref="G1:J1"/>
    <mergeCell ref="A3:J3"/>
    <mergeCell ref="A41:J41"/>
    <mergeCell ref="A45:J45"/>
    <mergeCell ref="A48:J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B2B3B-2905-40A7-B291-FCC538770E52}">
  <sheetPr>
    <tabColor rgb="FF92D050"/>
  </sheetPr>
  <dimension ref="A1:J281"/>
  <sheetViews>
    <sheetView zoomScale="145" zoomScaleNormal="145" workbookViewId="0">
      <selection activeCell="G1" sqref="G1:J1"/>
    </sheetView>
  </sheetViews>
  <sheetFormatPr defaultColWidth="18.85546875" defaultRowHeight="15"/>
  <cols>
    <col min="1" max="1" width="6.85546875" style="45" bestFit="1" customWidth="1"/>
    <col min="2" max="2" width="33.140625" style="46" customWidth="1"/>
    <col min="3" max="3" width="28.140625" style="46" bestFit="1" customWidth="1"/>
    <col min="4" max="4" width="11" style="45" bestFit="1" customWidth="1"/>
    <col min="5" max="5" width="17.140625" style="45" bestFit="1" customWidth="1"/>
    <col min="6" max="6" width="27.85546875" style="45" bestFit="1" customWidth="1"/>
    <col min="7" max="7" width="10.7109375" style="45" bestFit="1" customWidth="1"/>
    <col min="8" max="8" width="10.85546875" style="45" bestFit="1" customWidth="1"/>
    <col min="9" max="10" width="10.7109375" style="45" bestFit="1" customWidth="1"/>
    <col min="11" max="16384" width="18.85546875" style="45"/>
  </cols>
  <sheetData>
    <row r="1" spans="1:10" ht="18.75">
      <c r="A1" s="251" t="s">
        <v>648</v>
      </c>
      <c r="B1" s="252" t="s">
        <v>272</v>
      </c>
      <c r="C1" s="252" t="s">
        <v>273</v>
      </c>
      <c r="D1" s="253" t="s">
        <v>274</v>
      </c>
      <c r="E1" s="252" t="s">
        <v>1</v>
      </c>
      <c r="F1" s="254" t="s">
        <v>275</v>
      </c>
      <c r="G1" s="253" t="s">
        <v>2</v>
      </c>
      <c r="H1" s="253"/>
      <c r="I1" s="253"/>
      <c r="J1" s="253"/>
    </row>
    <row r="2" spans="1:10" s="46" customFormat="1" ht="37.5">
      <c r="A2" s="251"/>
      <c r="B2" s="252"/>
      <c r="C2" s="252"/>
      <c r="D2" s="253"/>
      <c r="E2" s="252"/>
      <c r="F2" s="254"/>
      <c r="G2" s="255" t="s">
        <v>3</v>
      </c>
      <c r="H2" s="255" t="s">
        <v>4</v>
      </c>
      <c r="I2" s="255" t="s">
        <v>5</v>
      </c>
      <c r="J2" s="255" t="s">
        <v>6</v>
      </c>
    </row>
    <row r="3" spans="1:10" ht="16.5" customHeight="1">
      <c r="A3" s="283" t="s">
        <v>1280</v>
      </c>
      <c r="B3" s="283"/>
      <c r="C3" s="283"/>
      <c r="D3" s="283"/>
      <c r="E3" s="283"/>
      <c r="F3" s="283"/>
      <c r="G3" s="283"/>
      <c r="H3" s="283"/>
      <c r="I3" s="283"/>
      <c r="J3" s="283"/>
    </row>
    <row r="4" spans="1:10" ht="15.75">
      <c r="A4" s="166">
        <v>1</v>
      </c>
      <c r="B4" s="186" t="s">
        <v>1061</v>
      </c>
      <c r="C4" s="166" t="s">
        <v>1062</v>
      </c>
      <c r="D4" s="202">
        <v>40</v>
      </c>
      <c r="E4" s="186" t="s">
        <v>465</v>
      </c>
      <c r="F4" s="186"/>
      <c r="G4" s="183"/>
      <c r="H4" s="183">
        <v>20</v>
      </c>
      <c r="I4" s="183">
        <f>D4/4</f>
        <v>10</v>
      </c>
      <c r="J4" s="183">
        <f>D4/4</f>
        <v>10</v>
      </c>
    </row>
    <row r="5" spans="1:10" ht="15.75">
      <c r="A5" s="166">
        <v>2</v>
      </c>
      <c r="B5" s="186" t="s">
        <v>1063</v>
      </c>
      <c r="C5" s="166"/>
      <c r="D5" s="173">
        <v>400</v>
      </c>
      <c r="E5" s="186" t="s">
        <v>27</v>
      </c>
      <c r="F5" s="186"/>
      <c r="G5" s="183"/>
      <c r="H5" s="183">
        <v>200</v>
      </c>
      <c r="I5" s="183">
        <f>D5/4</f>
        <v>100</v>
      </c>
      <c r="J5" s="183">
        <f>D5/4</f>
        <v>100</v>
      </c>
    </row>
    <row r="6" spans="1:10" ht="15.75">
      <c r="A6" s="166">
        <v>3</v>
      </c>
      <c r="B6" s="186" t="s">
        <v>1064</v>
      </c>
      <c r="C6" s="166" t="s">
        <v>1065</v>
      </c>
      <c r="D6" s="173">
        <v>40</v>
      </c>
      <c r="E6" s="186" t="s">
        <v>465</v>
      </c>
      <c r="F6" s="186"/>
      <c r="G6" s="183"/>
      <c r="H6" s="183">
        <v>20</v>
      </c>
      <c r="I6" s="183">
        <f>D6/4</f>
        <v>10</v>
      </c>
      <c r="J6" s="183">
        <f>D6/4</f>
        <v>10</v>
      </c>
    </row>
    <row r="7" spans="1:10" ht="31.5">
      <c r="A7" s="166">
        <v>4</v>
      </c>
      <c r="B7" s="186" t="s">
        <v>1066</v>
      </c>
      <c r="C7" s="166" t="s">
        <v>1067</v>
      </c>
      <c r="D7" s="173">
        <v>40</v>
      </c>
      <c r="E7" s="186" t="s">
        <v>465</v>
      </c>
      <c r="F7" s="186"/>
      <c r="G7" s="183"/>
      <c r="H7" s="183">
        <v>20</v>
      </c>
      <c r="I7" s="183">
        <f>D7/4</f>
        <v>10</v>
      </c>
      <c r="J7" s="183">
        <f>D7/4</f>
        <v>10</v>
      </c>
    </row>
    <row r="8" spans="1:10" ht="31.5">
      <c r="A8" s="166">
        <v>5</v>
      </c>
      <c r="B8" s="186" t="s">
        <v>1068</v>
      </c>
      <c r="C8" s="166" t="s">
        <v>1069</v>
      </c>
      <c r="D8" s="173">
        <v>10</v>
      </c>
      <c r="E8" s="186" t="s">
        <v>465</v>
      </c>
      <c r="F8" s="186"/>
      <c r="G8" s="183"/>
      <c r="H8" s="183">
        <v>5</v>
      </c>
      <c r="I8" s="183">
        <v>5</v>
      </c>
      <c r="J8" s="183"/>
    </row>
    <row r="9" spans="1:10" ht="47.25">
      <c r="A9" s="166">
        <v>6</v>
      </c>
      <c r="B9" s="186" t="s">
        <v>1070</v>
      </c>
      <c r="C9" s="166" t="s">
        <v>1071</v>
      </c>
      <c r="D9" s="173">
        <v>240000</v>
      </c>
      <c r="E9" s="163" t="s">
        <v>372</v>
      </c>
      <c r="F9" s="163"/>
      <c r="G9" s="173">
        <f>D9/4</f>
        <v>60000</v>
      </c>
      <c r="H9" s="173">
        <f>D9/4</f>
        <v>60000</v>
      </c>
      <c r="I9" s="173">
        <f>D9/4</f>
        <v>60000</v>
      </c>
      <c r="J9" s="173">
        <f>D9/4</f>
        <v>60000</v>
      </c>
    </row>
    <row r="10" spans="1:10" ht="31.5">
      <c r="A10" s="166">
        <v>7</v>
      </c>
      <c r="B10" s="186" t="s">
        <v>1072</v>
      </c>
      <c r="C10" s="163" t="s">
        <v>1073</v>
      </c>
      <c r="D10" s="183">
        <v>40</v>
      </c>
      <c r="E10" s="166" t="s">
        <v>465</v>
      </c>
      <c r="F10" s="166"/>
      <c r="G10" s="183">
        <v>10</v>
      </c>
      <c r="H10" s="183">
        <v>10</v>
      </c>
      <c r="I10" s="183">
        <v>10</v>
      </c>
      <c r="J10" s="183">
        <v>10</v>
      </c>
    </row>
    <row r="11" spans="1:10" ht="31.5">
      <c r="A11" s="166">
        <v>8</v>
      </c>
      <c r="B11" s="186" t="s">
        <v>1074</v>
      </c>
      <c r="C11" s="166" t="s">
        <v>1075</v>
      </c>
      <c r="D11" s="173">
        <v>70</v>
      </c>
      <c r="E11" s="186" t="s">
        <v>465</v>
      </c>
      <c r="F11" s="186"/>
      <c r="G11" s="183">
        <f>D11/4</f>
        <v>17.5</v>
      </c>
      <c r="H11" s="183">
        <v>20</v>
      </c>
      <c r="I11" s="183">
        <f>D11/4</f>
        <v>17.5</v>
      </c>
      <c r="J11" s="183">
        <v>20</v>
      </c>
    </row>
    <row r="12" spans="1:10" ht="31.5">
      <c r="A12" s="166">
        <v>9</v>
      </c>
      <c r="B12" s="186" t="s">
        <v>1076</v>
      </c>
      <c r="C12" s="186" t="s">
        <v>1077</v>
      </c>
      <c r="D12" s="173">
        <v>300</v>
      </c>
      <c r="E12" s="163" t="s">
        <v>126</v>
      </c>
      <c r="F12" s="163"/>
      <c r="G12" s="183">
        <f>D12/4</f>
        <v>75</v>
      </c>
      <c r="H12" s="183">
        <f>D12/4</f>
        <v>75</v>
      </c>
      <c r="I12" s="183">
        <f>D12/4</f>
        <v>75</v>
      </c>
      <c r="J12" s="183">
        <f>D12/4</f>
        <v>75</v>
      </c>
    </row>
    <row r="13" spans="1:10" ht="31.5">
      <c r="A13" s="166">
        <v>10</v>
      </c>
      <c r="B13" s="186" t="s">
        <v>1078</v>
      </c>
      <c r="C13" s="186" t="s">
        <v>1079</v>
      </c>
      <c r="D13" s="173">
        <v>1000</v>
      </c>
      <c r="E13" s="163" t="s">
        <v>126</v>
      </c>
      <c r="F13" s="163"/>
      <c r="G13" s="183"/>
      <c r="H13" s="183">
        <v>500</v>
      </c>
      <c r="I13" s="183"/>
      <c r="J13" s="183">
        <v>500</v>
      </c>
    </row>
    <row r="14" spans="1:10" ht="15.75">
      <c r="A14" s="166">
        <v>11</v>
      </c>
      <c r="B14" s="186" t="s">
        <v>1080</v>
      </c>
      <c r="C14" s="186"/>
      <c r="D14" s="173">
        <v>200</v>
      </c>
      <c r="E14" s="163" t="s">
        <v>126</v>
      </c>
      <c r="F14" s="163"/>
      <c r="G14" s="183"/>
      <c r="H14" s="183">
        <v>200</v>
      </c>
      <c r="I14" s="183"/>
      <c r="J14" s="183"/>
    </row>
    <row r="15" spans="1:10" ht="15.75">
      <c r="A15" s="166">
        <v>12</v>
      </c>
      <c r="B15" s="186" t="s">
        <v>1081</v>
      </c>
      <c r="C15" s="166" t="s">
        <v>1082</v>
      </c>
      <c r="D15" s="173">
        <v>1300</v>
      </c>
      <c r="E15" s="186" t="s">
        <v>27</v>
      </c>
      <c r="F15" s="186"/>
      <c r="G15" s="183">
        <f t="shared" ref="G15:G28" si="0">D15/4</f>
        <v>325</v>
      </c>
      <c r="H15" s="183">
        <f t="shared" ref="H15:H28" si="1">D15/4</f>
        <v>325</v>
      </c>
      <c r="I15" s="183">
        <f t="shared" ref="I15:I28" si="2">D15/4</f>
        <v>325</v>
      </c>
      <c r="J15" s="183">
        <f t="shared" ref="J15:J28" si="3">D15/4</f>
        <v>325</v>
      </c>
    </row>
    <row r="16" spans="1:10" ht="31.5">
      <c r="A16" s="166">
        <v>13</v>
      </c>
      <c r="B16" s="186" t="s">
        <v>1083</v>
      </c>
      <c r="C16" s="186" t="s">
        <v>1084</v>
      </c>
      <c r="D16" s="173">
        <v>380</v>
      </c>
      <c r="E16" s="186" t="s">
        <v>746</v>
      </c>
      <c r="F16" s="186"/>
      <c r="G16" s="183">
        <f t="shared" si="0"/>
        <v>95</v>
      </c>
      <c r="H16" s="183">
        <f t="shared" si="1"/>
        <v>95</v>
      </c>
      <c r="I16" s="183">
        <f t="shared" si="2"/>
        <v>95</v>
      </c>
      <c r="J16" s="183">
        <f t="shared" si="3"/>
        <v>95</v>
      </c>
    </row>
    <row r="17" spans="1:10" ht="31.5">
      <c r="A17" s="166">
        <v>14</v>
      </c>
      <c r="B17" s="186" t="s">
        <v>1085</v>
      </c>
      <c r="C17" s="186" t="s">
        <v>1086</v>
      </c>
      <c r="D17" s="173">
        <v>1800</v>
      </c>
      <c r="E17" s="186" t="s">
        <v>746</v>
      </c>
      <c r="F17" s="186"/>
      <c r="G17" s="183">
        <f t="shared" si="0"/>
        <v>450</v>
      </c>
      <c r="H17" s="183">
        <f t="shared" si="1"/>
        <v>450</v>
      </c>
      <c r="I17" s="183">
        <f t="shared" si="2"/>
        <v>450</v>
      </c>
      <c r="J17" s="183">
        <f t="shared" si="3"/>
        <v>450</v>
      </c>
    </row>
    <row r="18" spans="1:10" ht="31.5">
      <c r="A18" s="166">
        <v>15</v>
      </c>
      <c r="B18" s="186" t="s">
        <v>1087</v>
      </c>
      <c r="C18" s="163" t="s">
        <v>1088</v>
      </c>
      <c r="D18" s="173">
        <v>300</v>
      </c>
      <c r="E18" s="186" t="s">
        <v>27</v>
      </c>
      <c r="F18" s="186"/>
      <c r="G18" s="183">
        <f t="shared" si="0"/>
        <v>75</v>
      </c>
      <c r="H18" s="183">
        <f t="shared" si="1"/>
        <v>75</v>
      </c>
      <c r="I18" s="183">
        <f t="shared" si="2"/>
        <v>75</v>
      </c>
      <c r="J18" s="183">
        <f t="shared" si="3"/>
        <v>75</v>
      </c>
    </row>
    <row r="19" spans="1:10" ht="31.5">
      <c r="A19" s="166">
        <v>16</v>
      </c>
      <c r="B19" s="186" t="s">
        <v>1089</v>
      </c>
      <c r="C19" s="163" t="s">
        <v>1088</v>
      </c>
      <c r="D19" s="173">
        <v>40</v>
      </c>
      <c r="E19" s="186" t="s">
        <v>27</v>
      </c>
      <c r="F19" s="186"/>
      <c r="G19" s="183">
        <f t="shared" si="0"/>
        <v>10</v>
      </c>
      <c r="H19" s="183">
        <f t="shared" si="1"/>
        <v>10</v>
      </c>
      <c r="I19" s="183">
        <f t="shared" si="2"/>
        <v>10</v>
      </c>
      <c r="J19" s="183">
        <f t="shared" si="3"/>
        <v>10</v>
      </c>
    </row>
    <row r="20" spans="1:10" ht="31.5">
      <c r="A20" s="166">
        <v>17</v>
      </c>
      <c r="B20" s="186" t="s">
        <v>1090</v>
      </c>
      <c r="C20" s="163" t="s">
        <v>1088</v>
      </c>
      <c r="D20" s="173">
        <v>1000</v>
      </c>
      <c r="E20" s="186" t="s">
        <v>27</v>
      </c>
      <c r="F20" s="186"/>
      <c r="G20" s="183">
        <f t="shared" si="0"/>
        <v>250</v>
      </c>
      <c r="H20" s="183">
        <f t="shared" si="1"/>
        <v>250</v>
      </c>
      <c r="I20" s="183">
        <f t="shared" si="2"/>
        <v>250</v>
      </c>
      <c r="J20" s="183">
        <f t="shared" si="3"/>
        <v>250</v>
      </c>
    </row>
    <row r="21" spans="1:10" ht="31.5">
      <c r="A21" s="166">
        <v>18</v>
      </c>
      <c r="B21" s="186" t="s">
        <v>1091</v>
      </c>
      <c r="C21" s="163" t="s">
        <v>1088</v>
      </c>
      <c r="D21" s="173">
        <v>100</v>
      </c>
      <c r="E21" s="186" t="s">
        <v>27</v>
      </c>
      <c r="F21" s="186"/>
      <c r="G21" s="183">
        <f t="shared" si="0"/>
        <v>25</v>
      </c>
      <c r="H21" s="183">
        <f t="shared" si="1"/>
        <v>25</v>
      </c>
      <c r="I21" s="183">
        <f t="shared" si="2"/>
        <v>25</v>
      </c>
      <c r="J21" s="183">
        <f t="shared" si="3"/>
        <v>25</v>
      </c>
    </row>
    <row r="22" spans="1:10" ht="15.75">
      <c r="A22" s="166">
        <v>19</v>
      </c>
      <c r="B22" s="186" t="s">
        <v>1092</v>
      </c>
      <c r="C22" s="166" t="s">
        <v>1093</v>
      </c>
      <c r="D22" s="173">
        <v>20</v>
      </c>
      <c r="E22" s="186" t="s">
        <v>465</v>
      </c>
      <c r="F22" s="186"/>
      <c r="G22" s="183">
        <v>5</v>
      </c>
      <c r="H22" s="183">
        <v>5</v>
      </c>
      <c r="I22" s="183">
        <v>5</v>
      </c>
      <c r="J22" s="183">
        <v>5</v>
      </c>
    </row>
    <row r="23" spans="1:10" ht="15.75">
      <c r="A23" s="166">
        <v>20</v>
      </c>
      <c r="B23" s="186" t="s">
        <v>1094</v>
      </c>
      <c r="C23" s="166"/>
      <c r="D23" s="173">
        <v>36</v>
      </c>
      <c r="E23" s="186" t="s">
        <v>465</v>
      </c>
      <c r="F23" s="186"/>
      <c r="G23" s="183">
        <f t="shared" si="0"/>
        <v>9</v>
      </c>
      <c r="H23" s="183">
        <f t="shared" si="1"/>
        <v>9</v>
      </c>
      <c r="I23" s="183">
        <f t="shared" si="2"/>
        <v>9</v>
      </c>
      <c r="J23" s="183">
        <f t="shared" si="3"/>
        <v>9</v>
      </c>
    </row>
    <row r="24" spans="1:10" ht="31.5">
      <c r="A24" s="166">
        <v>21</v>
      </c>
      <c r="B24" s="186" t="s">
        <v>1095</v>
      </c>
      <c r="C24" s="166" t="s">
        <v>1096</v>
      </c>
      <c r="D24" s="173">
        <v>14</v>
      </c>
      <c r="E24" s="186" t="s">
        <v>465</v>
      </c>
      <c r="F24" s="186"/>
      <c r="G24" s="183"/>
      <c r="H24" s="183">
        <v>7</v>
      </c>
      <c r="I24" s="183"/>
      <c r="J24" s="183">
        <v>7</v>
      </c>
    </row>
    <row r="25" spans="1:10" ht="31.5">
      <c r="A25" s="166">
        <v>22</v>
      </c>
      <c r="B25" s="186" t="s">
        <v>1097</v>
      </c>
      <c r="C25" s="166" t="s">
        <v>1098</v>
      </c>
      <c r="D25" s="173">
        <v>14</v>
      </c>
      <c r="E25" s="186" t="s">
        <v>465</v>
      </c>
      <c r="F25" s="186"/>
      <c r="G25" s="183" t="s">
        <v>1366</v>
      </c>
      <c r="H25" s="183">
        <v>7</v>
      </c>
      <c r="I25" s="183" t="s">
        <v>1366</v>
      </c>
      <c r="J25" s="183">
        <v>7</v>
      </c>
    </row>
    <row r="26" spans="1:10" ht="78.75">
      <c r="A26" s="166">
        <v>23</v>
      </c>
      <c r="B26" s="186" t="s">
        <v>1281</v>
      </c>
      <c r="C26" s="331" t="s">
        <v>1099</v>
      </c>
      <c r="D26" s="173">
        <v>800</v>
      </c>
      <c r="E26" s="163" t="s">
        <v>126</v>
      </c>
      <c r="F26" s="163"/>
      <c r="G26" s="183">
        <f t="shared" si="0"/>
        <v>200</v>
      </c>
      <c r="H26" s="183">
        <f t="shared" si="1"/>
        <v>200</v>
      </c>
      <c r="I26" s="183">
        <f t="shared" si="2"/>
        <v>200</v>
      </c>
      <c r="J26" s="183">
        <f t="shared" si="3"/>
        <v>200</v>
      </c>
    </row>
    <row r="27" spans="1:10" ht="63">
      <c r="A27" s="166">
        <v>24</v>
      </c>
      <c r="B27" s="186" t="s">
        <v>1282</v>
      </c>
      <c r="C27" s="331" t="s">
        <v>1099</v>
      </c>
      <c r="D27" s="173">
        <v>800</v>
      </c>
      <c r="E27" s="163" t="s">
        <v>126</v>
      </c>
      <c r="F27" s="163"/>
      <c r="G27" s="183">
        <f t="shared" si="0"/>
        <v>200</v>
      </c>
      <c r="H27" s="183">
        <f t="shared" si="1"/>
        <v>200</v>
      </c>
      <c r="I27" s="183">
        <f t="shared" si="2"/>
        <v>200</v>
      </c>
      <c r="J27" s="183">
        <f t="shared" si="3"/>
        <v>200</v>
      </c>
    </row>
    <row r="28" spans="1:10" ht="15.75">
      <c r="A28" s="166">
        <v>25</v>
      </c>
      <c r="B28" s="186" t="s">
        <v>1100</v>
      </c>
      <c r="C28" s="166" t="s">
        <v>1101</v>
      </c>
      <c r="D28" s="173">
        <v>500</v>
      </c>
      <c r="E28" s="186" t="s">
        <v>27</v>
      </c>
      <c r="F28" s="186"/>
      <c r="G28" s="183">
        <f t="shared" si="0"/>
        <v>125</v>
      </c>
      <c r="H28" s="183">
        <f t="shared" si="1"/>
        <v>125</v>
      </c>
      <c r="I28" s="183">
        <f t="shared" si="2"/>
        <v>125</v>
      </c>
      <c r="J28" s="183">
        <f t="shared" si="3"/>
        <v>125</v>
      </c>
    </row>
    <row r="29" spans="1:10" ht="15.75">
      <c r="A29" s="166">
        <v>26</v>
      </c>
      <c r="B29" s="186" t="s">
        <v>1102</v>
      </c>
      <c r="C29" s="166"/>
      <c r="D29" s="173">
        <v>40</v>
      </c>
      <c r="E29" s="186" t="s">
        <v>1236</v>
      </c>
      <c r="F29" s="186"/>
      <c r="G29" s="183">
        <v>20</v>
      </c>
      <c r="H29" s="183"/>
      <c r="I29" s="183">
        <v>20</v>
      </c>
      <c r="J29" s="183"/>
    </row>
    <row r="30" spans="1:10" ht="15.75">
      <c r="A30" s="166">
        <v>27</v>
      </c>
      <c r="B30" s="186" t="s">
        <v>1103</v>
      </c>
      <c r="C30" s="166"/>
      <c r="D30" s="173">
        <v>80</v>
      </c>
      <c r="E30" s="186" t="s">
        <v>286</v>
      </c>
      <c r="F30" s="186"/>
      <c r="G30" s="183"/>
      <c r="H30" s="183"/>
      <c r="I30" s="183">
        <v>80</v>
      </c>
      <c r="J30" s="183"/>
    </row>
    <row r="31" spans="1:10" ht="63">
      <c r="A31" s="166">
        <v>28</v>
      </c>
      <c r="B31" s="186" t="s">
        <v>1104</v>
      </c>
      <c r="C31" s="331" t="s">
        <v>1105</v>
      </c>
      <c r="D31" s="173">
        <v>40</v>
      </c>
      <c r="E31" s="163" t="s">
        <v>1236</v>
      </c>
      <c r="F31" s="163"/>
      <c r="G31" s="183"/>
      <c r="H31" s="183">
        <v>40</v>
      </c>
      <c r="I31" s="183"/>
      <c r="J31" s="183"/>
    </row>
    <row r="32" spans="1:10" ht="31.5">
      <c r="A32" s="166">
        <v>29</v>
      </c>
      <c r="B32" s="186" t="s">
        <v>1106</v>
      </c>
      <c r="C32" s="166" t="s">
        <v>1107</v>
      </c>
      <c r="D32" s="173">
        <v>12000</v>
      </c>
      <c r="E32" s="163" t="s">
        <v>126</v>
      </c>
      <c r="F32" s="163"/>
      <c r="G32" s="183">
        <f>D32/4</f>
        <v>3000</v>
      </c>
      <c r="H32" s="183">
        <f>D32/4</f>
        <v>3000</v>
      </c>
      <c r="I32" s="183">
        <f>D32/4</f>
        <v>3000</v>
      </c>
      <c r="J32" s="183">
        <f>D32/4</f>
        <v>3000</v>
      </c>
    </row>
    <row r="33" spans="1:10" ht="31.5">
      <c r="A33" s="166">
        <v>30</v>
      </c>
      <c r="B33" s="186" t="s">
        <v>1108</v>
      </c>
      <c r="C33" s="166"/>
      <c r="D33" s="173">
        <v>42</v>
      </c>
      <c r="E33" s="186" t="s">
        <v>126</v>
      </c>
      <c r="F33" s="186"/>
      <c r="G33" s="183">
        <f>D33/4</f>
        <v>10.5</v>
      </c>
      <c r="H33" s="183">
        <f>D33/4</f>
        <v>10.5</v>
      </c>
      <c r="I33" s="183">
        <f>D33/4</f>
        <v>10.5</v>
      </c>
      <c r="J33" s="183">
        <f>D33/4</f>
        <v>10.5</v>
      </c>
    </row>
    <row r="34" spans="1:10" ht="15.75">
      <c r="A34" s="166">
        <v>31</v>
      </c>
      <c r="B34" s="186" t="s">
        <v>1109</v>
      </c>
      <c r="C34" s="166" t="s">
        <v>1110</v>
      </c>
      <c r="D34" s="173">
        <v>40</v>
      </c>
      <c r="E34" s="186" t="s">
        <v>27</v>
      </c>
      <c r="F34" s="186"/>
      <c r="G34" s="183">
        <f>D34/4</f>
        <v>10</v>
      </c>
      <c r="H34" s="183">
        <f>D34/4</f>
        <v>10</v>
      </c>
      <c r="I34" s="183">
        <f>D34/4</f>
        <v>10</v>
      </c>
      <c r="J34" s="183">
        <f>D34/4</f>
        <v>10</v>
      </c>
    </row>
    <row r="35" spans="1:10" ht="15.75">
      <c r="A35" s="166">
        <v>32</v>
      </c>
      <c r="B35" s="186" t="s">
        <v>1111</v>
      </c>
      <c r="C35" s="166"/>
      <c r="D35" s="173">
        <v>9</v>
      </c>
      <c r="E35" s="186" t="s">
        <v>1237</v>
      </c>
      <c r="F35" s="186"/>
      <c r="G35" s="183"/>
      <c r="H35" s="183">
        <v>9</v>
      </c>
      <c r="I35" s="183"/>
      <c r="J35" s="183"/>
    </row>
    <row r="36" spans="1:10" ht="15.75">
      <c r="A36" s="166">
        <v>33</v>
      </c>
      <c r="B36" s="343" t="s">
        <v>1112</v>
      </c>
      <c r="C36" s="332"/>
      <c r="D36" s="332">
        <v>40</v>
      </c>
      <c r="E36" s="332" t="s">
        <v>27</v>
      </c>
      <c r="F36" s="337"/>
      <c r="G36" s="183">
        <f t="shared" ref="G36:G59" si="4">D36/4</f>
        <v>10</v>
      </c>
      <c r="H36" s="183">
        <f t="shared" ref="H36:H59" si="5">D36/4</f>
        <v>10</v>
      </c>
      <c r="I36" s="183">
        <f t="shared" ref="I36:I59" si="6">D36/4</f>
        <v>10</v>
      </c>
      <c r="J36" s="183">
        <f t="shared" ref="J36:J59" si="7">D36/4</f>
        <v>10</v>
      </c>
    </row>
    <row r="37" spans="1:10" ht="15.75">
      <c r="A37" s="166">
        <v>34</v>
      </c>
      <c r="B37" s="186" t="s">
        <v>1113</v>
      </c>
      <c r="C37" s="166" t="s">
        <v>1114</v>
      </c>
      <c r="D37" s="186">
        <v>50</v>
      </c>
      <c r="E37" s="186" t="s">
        <v>27</v>
      </c>
      <c r="F37" s="186"/>
      <c r="G37" s="183">
        <f t="shared" si="4"/>
        <v>12.5</v>
      </c>
      <c r="H37" s="183">
        <f t="shared" si="5"/>
        <v>12.5</v>
      </c>
      <c r="I37" s="183">
        <f t="shared" si="6"/>
        <v>12.5</v>
      </c>
      <c r="J37" s="183">
        <f t="shared" si="7"/>
        <v>12.5</v>
      </c>
    </row>
    <row r="38" spans="1:10" ht="15.75">
      <c r="A38" s="166">
        <v>35</v>
      </c>
      <c r="B38" s="186" t="s">
        <v>1115</v>
      </c>
      <c r="C38" s="166" t="s">
        <v>1116</v>
      </c>
      <c r="D38" s="173">
        <v>11000</v>
      </c>
      <c r="E38" s="186" t="s">
        <v>27</v>
      </c>
      <c r="F38" s="186"/>
      <c r="G38" s="183">
        <f t="shared" si="4"/>
        <v>2750</v>
      </c>
      <c r="H38" s="183">
        <f t="shared" si="5"/>
        <v>2750</v>
      </c>
      <c r="I38" s="183">
        <f t="shared" si="6"/>
        <v>2750</v>
      </c>
      <c r="J38" s="183">
        <f t="shared" si="7"/>
        <v>2750</v>
      </c>
    </row>
    <row r="39" spans="1:10" ht="15.75">
      <c r="A39" s="166">
        <v>36</v>
      </c>
      <c r="B39" s="186" t="s">
        <v>1117</v>
      </c>
      <c r="C39" s="166" t="s">
        <v>1118</v>
      </c>
      <c r="D39" s="173">
        <v>5500</v>
      </c>
      <c r="E39" s="186" t="s">
        <v>27</v>
      </c>
      <c r="F39" s="186"/>
      <c r="G39" s="183">
        <f t="shared" si="4"/>
        <v>1375</v>
      </c>
      <c r="H39" s="183">
        <f t="shared" si="5"/>
        <v>1375</v>
      </c>
      <c r="I39" s="183">
        <f t="shared" si="6"/>
        <v>1375</v>
      </c>
      <c r="J39" s="183">
        <f t="shared" si="7"/>
        <v>1375</v>
      </c>
    </row>
    <row r="40" spans="1:10" ht="15.75">
      <c r="A40" s="166">
        <v>37</v>
      </c>
      <c r="B40" s="186" t="s">
        <v>1119</v>
      </c>
      <c r="C40" s="166" t="s">
        <v>1120</v>
      </c>
      <c r="D40" s="173">
        <v>4000</v>
      </c>
      <c r="E40" s="186" t="s">
        <v>27</v>
      </c>
      <c r="F40" s="186"/>
      <c r="G40" s="183">
        <f t="shared" si="4"/>
        <v>1000</v>
      </c>
      <c r="H40" s="183">
        <f t="shared" si="5"/>
        <v>1000</v>
      </c>
      <c r="I40" s="183">
        <f t="shared" si="6"/>
        <v>1000</v>
      </c>
      <c r="J40" s="183">
        <f t="shared" si="7"/>
        <v>1000</v>
      </c>
    </row>
    <row r="41" spans="1:10" ht="15.75">
      <c r="A41" s="166">
        <v>38</v>
      </c>
      <c r="B41" s="186" t="s">
        <v>1121</v>
      </c>
      <c r="C41" s="166" t="s">
        <v>1122</v>
      </c>
      <c r="D41" s="173">
        <v>900</v>
      </c>
      <c r="E41" s="186" t="s">
        <v>27</v>
      </c>
      <c r="F41" s="186"/>
      <c r="G41" s="183">
        <f t="shared" si="4"/>
        <v>225</v>
      </c>
      <c r="H41" s="183">
        <f t="shared" si="5"/>
        <v>225</v>
      </c>
      <c r="I41" s="183">
        <f t="shared" si="6"/>
        <v>225</v>
      </c>
      <c r="J41" s="183">
        <f t="shared" si="7"/>
        <v>225</v>
      </c>
    </row>
    <row r="42" spans="1:10" ht="15.75">
      <c r="A42" s="166">
        <v>39</v>
      </c>
      <c r="B42" s="186" t="s">
        <v>1123</v>
      </c>
      <c r="C42" s="166"/>
      <c r="D42" s="173">
        <v>160</v>
      </c>
      <c r="E42" s="186" t="s">
        <v>27</v>
      </c>
      <c r="F42" s="186"/>
      <c r="G42" s="183">
        <f t="shared" si="4"/>
        <v>40</v>
      </c>
      <c r="H42" s="183">
        <f t="shared" si="5"/>
        <v>40</v>
      </c>
      <c r="I42" s="183">
        <f t="shared" si="6"/>
        <v>40</v>
      </c>
      <c r="J42" s="183">
        <f t="shared" si="7"/>
        <v>40</v>
      </c>
    </row>
    <row r="43" spans="1:10" ht="15.75">
      <c r="A43" s="166">
        <v>40</v>
      </c>
      <c r="B43" s="186" t="s">
        <v>1124</v>
      </c>
      <c r="C43" s="166" t="s">
        <v>1125</v>
      </c>
      <c r="D43" s="173">
        <v>500</v>
      </c>
      <c r="E43" s="186" t="s">
        <v>27</v>
      </c>
      <c r="F43" s="186"/>
      <c r="G43" s="183">
        <f t="shared" si="4"/>
        <v>125</v>
      </c>
      <c r="H43" s="183">
        <f t="shared" si="5"/>
        <v>125</v>
      </c>
      <c r="I43" s="183">
        <f t="shared" si="6"/>
        <v>125</v>
      </c>
      <c r="J43" s="183">
        <f t="shared" si="7"/>
        <v>125</v>
      </c>
    </row>
    <row r="44" spans="1:10" ht="15.75">
      <c r="A44" s="166">
        <v>41</v>
      </c>
      <c r="B44" s="186" t="s">
        <v>1126</v>
      </c>
      <c r="C44" s="166" t="s">
        <v>1127</v>
      </c>
      <c r="D44" s="173">
        <v>200</v>
      </c>
      <c r="E44" s="186" t="s">
        <v>27</v>
      </c>
      <c r="F44" s="186"/>
      <c r="G44" s="183">
        <f t="shared" si="4"/>
        <v>50</v>
      </c>
      <c r="H44" s="183">
        <f t="shared" si="5"/>
        <v>50</v>
      </c>
      <c r="I44" s="183">
        <f t="shared" si="6"/>
        <v>50</v>
      </c>
      <c r="J44" s="183">
        <f t="shared" si="7"/>
        <v>50</v>
      </c>
    </row>
    <row r="45" spans="1:10" ht="15.75">
      <c r="A45" s="166">
        <v>42</v>
      </c>
      <c r="B45" s="332" t="s">
        <v>1128</v>
      </c>
      <c r="C45" s="332"/>
      <c r="D45" s="332">
        <v>20</v>
      </c>
      <c r="E45" s="332" t="s">
        <v>27</v>
      </c>
      <c r="F45" s="337"/>
      <c r="G45" s="183">
        <f t="shared" si="4"/>
        <v>5</v>
      </c>
      <c r="H45" s="183">
        <f t="shared" si="5"/>
        <v>5</v>
      </c>
      <c r="I45" s="183">
        <f t="shared" si="6"/>
        <v>5</v>
      </c>
      <c r="J45" s="183">
        <f t="shared" si="7"/>
        <v>5</v>
      </c>
    </row>
    <row r="46" spans="1:10" ht="15.75">
      <c r="A46" s="166">
        <v>43</v>
      </c>
      <c r="B46" s="186" t="s">
        <v>1129</v>
      </c>
      <c r="C46" s="166" t="s">
        <v>1130</v>
      </c>
      <c r="D46" s="186">
        <v>10</v>
      </c>
      <c r="E46" s="166" t="s">
        <v>27</v>
      </c>
      <c r="F46" s="166"/>
      <c r="G46" s="183">
        <f t="shared" si="4"/>
        <v>2.5</v>
      </c>
      <c r="H46" s="183">
        <f t="shared" si="5"/>
        <v>2.5</v>
      </c>
      <c r="I46" s="183">
        <f t="shared" si="6"/>
        <v>2.5</v>
      </c>
      <c r="J46" s="183">
        <f t="shared" si="7"/>
        <v>2.5</v>
      </c>
    </row>
    <row r="47" spans="1:10" ht="15.75">
      <c r="A47" s="166">
        <v>44</v>
      </c>
      <c r="B47" s="186" t="s">
        <v>1131</v>
      </c>
      <c r="C47" s="166" t="s">
        <v>1132</v>
      </c>
      <c r="D47" s="173">
        <v>400</v>
      </c>
      <c r="E47" s="186" t="s">
        <v>27</v>
      </c>
      <c r="F47" s="186"/>
      <c r="G47" s="183">
        <f t="shared" si="4"/>
        <v>100</v>
      </c>
      <c r="H47" s="183">
        <f t="shared" si="5"/>
        <v>100</v>
      </c>
      <c r="I47" s="183">
        <f t="shared" si="6"/>
        <v>100</v>
      </c>
      <c r="J47" s="183">
        <f t="shared" si="7"/>
        <v>100</v>
      </c>
    </row>
    <row r="48" spans="1:10" ht="15.75">
      <c r="A48" s="166">
        <v>45</v>
      </c>
      <c r="B48" s="334" t="s">
        <v>1133</v>
      </c>
      <c r="C48" s="333"/>
      <c r="D48" s="334">
        <v>14</v>
      </c>
      <c r="E48" s="332" t="s">
        <v>27</v>
      </c>
      <c r="F48" s="337"/>
      <c r="G48" s="183">
        <f t="shared" si="4"/>
        <v>3.5</v>
      </c>
      <c r="H48" s="183">
        <f t="shared" si="5"/>
        <v>3.5</v>
      </c>
      <c r="I48" s="183">
        <f t="shared" si="6"/>
        <v>3.5</v>
      </c>
      <c r="J48" s="183">
        <f t="shared" si="7"/>
        <v>3.5</v>
      </c>
    </row>
    <row r="49" spans="1:10" ht="15.75">
      <c r="A49" s="166">
        <v>46</v>
      </c>
      <c r="B49" s="186" t="s">
        <v>1134</v>
      </c>
      <c r="C49" s="166" t="s">
        <v>1135</v>
      </c>
      <c r="D49" s="173">
        <v>50</v>
      </c>
      <c r="E49" s="186" t="s">
        <v>1238</v>
      </c>
      <c r="F49" s="186"/>
      <c r="G49" s="183">
        <f t="shared" si="4"/>
        <v>12.5</v>
      </c>
      <c r="H49" s="183">
        <f t="shared" si="5"/>
        <v>12.5</v>
      </c>
      <c r="I49" s="183">
        <f t="shared" si="6"/>
        <v>12.5</v>
      </c>
      <c r="J49" s="183">
        <f t="shared" si="7"/>
        <v>12.5</v>
      </c>
    </row>
    <row r="50" spans="1:10" ht="15.75">
      <c r="A50" s="166">
        <v>47</v>
      </c>
      <c r="B50" s="332" t="s">
        <v>1136</v>
      </c>
      <c r="C50" s="332"/>
      <c r="D50" s="332">
        <v>200</v>
      </c>
      <c r="E50" s="332" t="s">
        <v>27</v>
      </c>
      <c r="F50" s="337"/>
      <c r="G50" s="183">
        <f t="shared" si="4"/>
        <v>50</v>
      </c>
      <c r="H50" s="183">
        <f t="shared" si="5"/>
        <v>50</v>
      </c>
      <c r="I50" s="183">
        <f t="shared" si="6"/>
        <v>50</v>
      </c>
      <c r="J50" s="183">
        <f t="shared" si="7"/>
        <v>50</v>
      </c>
    </row>
    <row r="51" spans="1:10" ht="15.75">
      <c r="A51" s="166">
        <v>48</v>
      </c>
      <c r="B51" s="335" t="s">
        <v>1137</v>
      </c>
      <c r="C51" s="335" t="s">
        <v>1138</v>
      </c>
      <c r="D51" s="332">
        <v>1.7</v>
      </c>
      <c r="E51" s="332" t="s">
        <v>27</v>
      </c>
      <c r="F51" s="337"/>
      <c r="G51" s="183">
        <f t="shared" si="4"/>
        <v>0.42499999999999999</v>
      </c>
      <c r="H51" s="183">
        <f t="shared" si="5"/>
        <v>0.42499999999999999</v>
      </c>
      <c r="I51" s="183">
        <f t="shared" si="6"/>
        <v>0.42499999999999999</v>
      </c>
      <c r="J51" s="183">
        <f t="shared" si="7"/>
        <v>0.42499999999999999</v>
      </c>
    </row>
    <row r="52" spans="1:10" ht="15.75">
      <c r="A52" s="166">
        <v>49</v>
      </c>
      <c r="B52" s="332" t="s">
        <v>1139</v>
      </c>
      <c r="C52" s="332" t="s">
        <v>1140</v>
      </c>
      <c r="D52" s="332">
        <v>90</v>
      </c>
      <c r="E52" s="332" t="s">
        <v>27</v>
      </c>
      <c r="F52" s="337"/>
      <c r="G52" s="183">
        <f t="shared" si="4"/>
        <v>22.5</v>
      </c>
      <c r="H52" s="183">
        <f t="shared" si="5"/>
        <v>22.5</v>
      </c>
      <c r="I52" s="183">
        <f t="shared" si="6"/>
        <v>22.5</v>
      </c>
      <c r="J52" s="183">
        <f t="shared" si="7"/>
        <v>22.5</v>
      </c>
    </row>
    <row r="53" spans="1:10" ht="15.75">
      <c r="A53" s="166">
        <v>50</v>
      </c>
      <c r="B53" s="332" t="s">
        <v>1141</v>
      </c>
      <c r="C53" s="332" t="s">
        <v>1142</v>
      </c>
      <c r="D53" s="332">
        <v>10</v>
      </c>
      <c r="E53" s="332" t="s">
        <v>27</v>
      </c>
      <c r="F53" s="337"/>
      <c r="G53" s="183">
        <f t="shared" si="4"/>
        <v>2.5</v>
      </c>
      <c r="H53" s="183">
        <f t="shared" si="5"/>
        <v>2.5</v>
      </c>
      <c r="I53" s="183">
        <f t="shared" si="6"/>
        <v>2.5</v>
      </c>
      <c r="J53" s="183">
        <f t="shared" si="7"/>
        <v>2.5</v>
      </c>
    </row>
    <row r="54" spans="1:10" ht="15.75">
      <c r="A54" s="166">
        <v>51</v>
      </c>
      <c r="B54" s="186" t="s">
        <v>1143</v>
      </c>
      <c r="C54" s="166" t="s">
        <v>1144</v>
      </c>
      <c r="D54" s="173">
        <v>140</v>
      </c>
      <c r="E54" s="186" t="s">
        <v>27</v>
      </c>
      <c r="F54" s="186"/>
      <c r="G54" s="183">
        <f t="shared" si="4"/>
        <v>35</v>
      </c>
      <c r="H54" s="183">
        <f t="shared" si="5"/>
        <v>35</v>
      </c>
      <c r="I54" s="183">
        <f t="shared" si="6"/>
        <v>35</v>
      </c>
      <c r="J54" s="183">
        <f t="shared" si="7"/>
        <v>35</v>
      </c>
    </row>
    <row r="55" spans="1:10" ht="15.75">
      <c r="A55" s="166">
        <v>52</v>
      </c>
      <c r="B55" s="186" t="s">
        <v>1145</v>
      </c>
      <c r="C55" s="166" t="s">
        <v>1146</v>
      </c>
      <c r="D55" s="173">
        <v>140</v>
      </c>
      <c r="E55" s="186" t="s">
        <v>27</v>
      </c>
      <c r="F55" s="186"/>
      <c r="G55" s="183">
        <f t="shared" si="4"/>
        <v>35</v>
      </c>
      <c r="H55" s="183">
        <f t="shared" si="5"/>
        <v>35</v>
      </c>
      <c r="I55" s="183">
        <f t="shared" si="6"/>
        <v>35</v>
      </c>
      <c r="J55" s="183">
        <f t="shared" si="7"/>
        <v>35</v>
      </c>
    </row>
    <row r="56" spans="1:10" ht="15.75">
      <c r="A56" s="166">
        <v>53</v>
      </c>
      <c r="B56" s="186" t="s">
        <v>1147</v>
      </c>
      <c r="C56" s="166" t="s">
        <v>1148</v>
      </c>
      <c r="D56" s="173">
        <v>200</v>
      </c>
      <c r="E56" s="186" t="s">
        <v>27</v>
      </c>
      <c r="F56" s="186"/>
      <c r="G56" s="183">
        <f t="shared" si="4"/>
        <v>50</v>
      </c>
      <c r="H56" s="183">
        <f t="shared" si="5"/>
        <v>50</v>
      </c>
      <c r="I56" s="183">
        <f t="shared" si="6"/>
        <v>50</v>
      </c>
      <c r="J56" s="183">
        <f t="shared" si="7"/>
        <v>50</v>
      </c>
    </row>
    <row r="57" spans="1:10" ht="15.75">
      <c r="A57" s="166">
        <v>54</v>
      </c>
      <c r="B57" s="186" t="s">
        <v>1149</v>
      </c>
      <c r="C57" s="166" t="s">
        <v>1150</v>
      </c>
      <c r="D57" s="173">
        <v>200</v>
      </c>
      <c r="E57" s="186" t="s">
        <v>126</v>
      </c>
      <c r="F57" s="186"/>
      <c r="G57" s="183">
        <f t="shared" si="4"/>
        <v>50</v>
      </c>
      <c r="H57" s="183">
        <f t="shared" si="5"/>
        <v>50</v>
      </c>
      <c r="I57" s="183">
        <f t="shared" si="6"/>
        <v>50</v>
      </c>
      <c r="J57" s="183">
        <f t="shared" si="7"/>
        <v>50</v>
      </c>
    </row>
    <row r="58" spans="1:10" ht="15.75">
      <c r="A58" s="166">
        <v>55</v>
      </c>
      <c r="B58" s="186" t="s">
        <v>1151</v>
      </c>
      <c r="C58" s="166" t="s">
        <v>1152</v>
      </c>
      <c r="D58" s="173">
        <v>400</v>
      </c>
      <c r="E58" s="186" t="s">
        <v>27</v>
      </c>
      <c r="F58" s="186"/>
      <c r="G58" s="183">
        <f t="shared" si="4"/>
        <v>100</v>
      </c>
      <c r="H58" s="183">
        <f t="shared" si="5"/>
        <v>100</v>
      </c>
      <c r="I58" s="183">
        <f t="shared" si="6"/>
        <v>100</v>
      </c>
      <c r="J58" s="183">
        <f t="shared" si="7"/>
        <v>100</v>
      </c>
    </row>
    <row r="59" spans="1:10" ht="15.75">
      <c r="A59" s="166">
        <v>56</v>
      </c>
      <c r="B59" s="186" t="s">
        <v>1153</v>
      </c>
      <c r="C59" s="166" t="s">
        <v>1152</v>
      </c>
      <c r="D59" s="173">
        <v>45</v>
      </c>
      <c r="E59" s="186" t="s">
        <v>1238</v>
      </c>
      <c r="F59" s="186"/>
      <c r="G59" s="183">
        <f t="shared" si="4"/>
        <v>11.25</v>
      </c>
      <c r="H59" s="183">
        <f t="shared" si="5"/>
        <v>11.25</v>
      </c>
      <c r="I59" s="183">
        <f t="shared" si="6"/>
        <v>11.25</v>
      </c>
      <c r="J59" s="183">
        <f t="shared" si="7"/>
        <v>11.25</v>
      </c>
    </row>
    <row r="60" spans="1:10" ht="15.75">
      <c r="A60" s="166">
        <v>57</v>
      </c>
      <c r="B60" s="332" t="s">
        <v>1154</v>
      </c>
      <c r="C60" s="336" t="s">
        <v>1155</v>
      </c>
      <c r="D60" s="332">
        <v>2</v>
      </c>
      <c r="E60" s="332" t="s">
        <v>27</v>
      </c>
      <c r="F60" s="332"/>
      <c r="G60" s="332">
        <v>2</v>
      </c>
      <c r="H60" s="332">
        <v>2</v>
      </c>
      <c r="I60" s="332">
        <v>2</v>
      </c>
      <c r="J60" s="332">
        <v>2</v>
      </c>
    </row>
    <row r="61" spans="1:10" ht="15.75">
      <c r="A61" s="166">
        <v>58</v>
      </c>
      <c r="B61" s="186" t="s">
        <v>1156</v>
      </c>
      <c r="C61" s="166" t="s">
        <v>1157</v>
      </c>
      <c r="D61" s="173">
        <v>100</v>
      </c>
      <c r="E61" s="186" t="s">
        <v>27</v>
      </c>
      <c r="F61" s="186"/>
      <c r="G61" s="183">
        <f t="shared" ref="G61:G95" si="8">D61/4</f>
        <v>25</v>
      </c>
      <c r="H61" s="183">
        <f t="shared" ref="H61:H92" si="9">D61/4</f>
        <v>25</v>
      </c>
      <c r="I61" s="183">
        <f t="shared" ref="I61:I92" si="10">D61/4</f>
        <v>25</v>
      </c>
      <c r="J61" s="183">
        <f t="shared" ref="J61:J95" si="11">D61/4</f>
        <v>25</v>
      </c>
    </row>
    <row r="62" spans="1:10" ht="15.75">
      <c r="A62" s="166">
        <v>59</v>
      </c>
      <c r="B62" s="186" t="s">
        <v>1158</v>
      </c>
      <c r="C62" s="166" t="s">
        <v>1159</v>
      </c>
      <c r="D62" s="173">
        <v>20</v>
      </c>
      <c r="E62" s="186" t="s">
        <v>27</v>
      </c>
      <c r="F62" s="186"/>
      <c r="G62" s="183">
        <f t="shared" si="8"/>
        <v>5</v>
      </c>
      <c r="H62" s="183">
        <f t="shared" si="9"/>
        <v>5</v>
      </c>
      <c r="I62" s="183">
        <f t="shared" si="10"/>
        <v>5</v>
      </c>
      <c r="J62" s="183">
        <f t="shared" si="11"/>
        <v>5</v>
      </c>
    </row>
    <row r="63" spans="1:10" ht="15.75">
      <c r="A63" s="166">
        <v>60</v>
      </c>
      <c r="B63" s="186" t="s">
        <v>1160</v>
      </c>
      <c r="C63" s="166" t="s">
        <v>1161</v>
      </c>
      <c r="D63" s="186">
        <v>130</v>
      </c>
      <c r="E63" s="166" t="s">
        <v>27</v>
      </c>
      <c r="F63" s="166"/>
      <c r="G63" s="183">
        <f t="shared" si="8"/>
        <v>32.5</v>
      </c>
      <c r="H63" s="183">
        <f t="shared" si="9"/>
        <v>32.5</v>
      </c>
      <c r="I63" s="183">
        <f t="shared" si="10"/>
        <v>32.5</v>
      </c>
      <c r="J63" s="183">
        <f t="shared" si="11"/>
        <v>32.5</v>
      </c>
    </row>
    <row r="64" spans="1:10" ht="31.5">
      <c r="A64" s="166">
        <v>61</v>
      </c>
      <c r="B64" s="186" t="s">
        <v>1162</v>
      </c>
      <c r="C64" s="166" t="s">
        <v>1163</v>
      </c>
      <c r="D64" s="173">
        <v>110</v>
      </c>
      <c r="E64" s="186" t="s">
        <v>27</v>
      </c>
      <c r="F64" s="186"/>
      <c r="G64" s="183">
        <f t="shared" si="8"/>
        <v>27.5</v>
      </c>
      <c r="H64" s="183">
        <f t="shared" si="9"/>
        <v>27.5</v>
      </c>
      <c r="I64" s="183">
        <f t="shared" si="10"/>
        <v>27.5</v>
      </c>
      <c r="J64" s="183">
        <f t="shared" si="11"/>
        <v>27.5</v>
      </c>
    </row>
    <row r="65" spans="1:10" ht="15.75">
      <c r="A65" s="166">
        <v>62</v>
      </c>
      <c r="B65" s="332" t="s">
        <v>1164</v>
      </c>
      <c r="C65" s="332" t="s">
        <v>1165</v>
      </c>
      <c r="D65" s="332">
        <v>5</v>
      </c>
      <c r="E65" s="332" t="s">
        <v>27</v>
      </c>
      <c r="F65" s="337"/>
      <c r="G65" s="183">
        <f t="shared" si="8"/>
        <v>1.25</v>
      </c>
      <c r="H65" s="183">
        <f t="shared" si="9"/>
        <v>1.25</v>
      </c>
      <c r="I65" s="183">
        <f t="shared" si="10"/>
        <v>1.25</v>
      </c>
      <c r="J65" s="183">
        <f t="shared" si="11"/>
        <v>1.25</v>
      </c>
    </row>
    <row r="66" spans="1:10" ht="31.5">
      <c r="A66" s="166">
        <v>63</v>
      </c>
      <c r="B66" s="332" t="s">
        <v>1166</v>
      </c>
      <c r="C66" s="332" t="s">
        <v>1167</v>
      </c>
      <c r="D66" s="332">
        <v>100</v>
      </c>
      <c r="E66" s="332" t="s">
        <v>27</v>
      </c>
      <c r="F66" s="337"/>
      <c r="G66" s="183">
        <f t="shared" si="8"/>
        <v>25</v>
      </c>
      <c r="H66" s="183">
        <f t="shared" si="9"/>
        <v>25</v>
      </c>
      <c r="I66" s="183">
        <f t="shared" si="10"/>
        <v>25</v>
      </c>
      <c r="J66" s="183">
        <f t="shared" si="11"/>
        <v>25</v>
      </c>
    </row>
    <row r="67" spans="1:10" ht="15.75">
      <c r="A67" s="166">
        <v>64</v>
      </c>
      <c r="B67" s="332" t="s">
        <v>1168</v>
      </c>
      <c r="C67" s="332" t="s">
        <v>1169</v>
      </c>
      <c r="D67" s="332">
        <v>1.7</v>
      </c>
      <c r="E67" s="332" t="s">
        <v>27</v>
      </c>
      <c r="F67" s="337"/>
      <c r="G67" s="183">
        <f t="shared" si="8"/>
        <v>0.42499999999999999</v>
      </c>
      <c r="H67" s="183">
        <f t="shared" si="9"/>
        <v>0.42499999999999999</v>
      </c>
      <c r="I67" s="183">
        <f t="shared" si="10"/>
        <v>0.42499999999999999</v>
      </c>
      <c r="J67" s="183">
        <f t="shared" si="11"/>
        <v>0.42499999999999999</v>
      </c>
    </row>
    <row r="68" spans="1:10" ht="15.75">
      <c r="A68" s="166">
        <v>65</v>
      </c>
      <c r="B68" s="343" t="s">
        <v>1170</v>
      </c>
      <c r="C68" s="332"/>
      <c r="D68" s="332">
        <v>0.2</v>
      </c>
      <c r="E68" s="332" t="s">
        <v>27</v>
      </c>
      <c r="F68" s="337"/>
      <c r="G68" s="183">
        <f t="shared" si="8"/>
        <v>0.05</v>
      </c>
      <c r="H68" s="183">
        <f t="shared" si="9"/>
        <v>0.05</v>
      </c>
      <c r="I68" s="183">
        <f t="shared" si="10"/>
        <v>0.05</v>
      </c>
      <c r="J68" s="183">
        <f t="shared" si="11"/>
        <v>0.05</v>
      </c>
    </row>
    <row r="69" spans="1:10" ht="15.75">
      <c r="A69" s="166">
        <v>66</v>
      </c>
      <c r="B69" s="332" t="s">
        <v>1171</v>
      </c>
      <c r="C69" s="332" t="s">
        <v>1172</v>
      </c>
      <c r="D69" s="332">
        <v>10</v>
      </c>
      <c r="E69" s="332" t="s">
        <v>27</v>
      </c>
      <c r="F69" s="337"/>
      <c r="G69" s="183">
        <f t="shared" si="8"/>
        <v>2.5</v>
      </c>
      <c r="H69" s="183">
        <f t="shared" si="9"/>
        <v>2.5</v>
      </c>
      <c r="I69" s="183">
        <f t="shared" si="10"/>
        <v>2.5</v>
      </c>
      <c r="J69" s="183">
        <f t="shared" si="11"/>
        <v>2.5</v>
      </c>
    </row>
    <row r="70" spans="1:10" ht="15.75">
      <c r="A70" s="166">
        <v>67</v>
      </c>
      <c r="B70" s="332" t="s">
        <v>1173</v>
      </c>
      <c r="C70" s="332" t="s">
        <v>1174</v>
      </c>
      <c r="D70" s="332">
        <v>1.35</v>
      </c>
      <c r="E70" s="332" t="s">
        <v>27</v>
      </c>
      <c r="F70" s="337"/>
      <c r="G70" s="183">
        <f t="shared" si="8"/>
        <v>0.33750000000000002</v>
      </c>
      <c r="H70" s="183">
        <f t="shared" si="9"/>
        <v>0.33750000000000002</v>
      </c>
      <c r="I70" s="183">
        <f t="shared" si="10"/>
        <v>0.33750000000000002</v>
      </c>
      <c r="J70" s="183">
        <f t="shared" si="11"/>
        <v>0.33750000000000002</v>
      </c>
    </row>
    <row r="71" spans="1:10" ht="15.75">
      <c r="A71" s="166">
        <v>68</v>
      </c>
      <c r="B71" s="332" t="s">
        <v>1175</v>
      </c>
      <c r="C71" s="332" t="s">
        <v>1176</v>
      </c>
      <c r="D71" s="332">
        <v>1.1399999999999999</v>
      </c>
      <c r="E71" s="332" t="s">
        <v>27</v>
      </c>
      <c r="F71" s="337"/>
      <c r="G71" s="183">
        <f t="shared" si="8"/>
        <v>0.28499999999999998</v>
      </c>
      <c r="H71" s="183">
        <f t="shared" si="9"/>
        <v>0.28499999999999998</v>
      </c>
      <c r="I71" s="183">
        <f t="shared" si="10"/>
        <v>0.28499999999999998</v>
      </c>
      <c r="J71" s="183">
        <f t="shared" si="11"/>
        <v>0.28499999999999998</v>
      </c>
    </row>
    <row r="72" spans="1:10" ht="15.75">
      <c r="A72" s="166">
        <v>69</v>
      </c>
      <c r="B72" s="332" t="s">
        <v>1177</v>
      </c>
      <c r="C72" s="332" t="s">
        <v>1178</v>
      </c>
      <c r="D72" s="332">
        <v>1.1399999999999999</v>
      </c>
      <c r="E72" s="332" t="s">
        <v>27</v>
      </c>
      <c r="F72" s="337"/>
      <c r="G72" s="183">
        <f t="shared" si="8"/>
        <v>0.28499999999999998</v>
      </c>
      <c r="H72" s="183">
        <f t="shared" si="9"/>
        <v>0.28499999999999998</v>
      </c>
      <c r="I72" s="183">
        <f t="shared" si="10"/>
        <v>0.28499999999999998</v>
      </c>
      <c r="J72" s="183">
        <f t="shared" si="11"/>
        <v>0.28499999999999998</v>
      </c>
    </row>
    <row r="73" spans="1:10" ht="15.75">
      <c r="A73" s="166">
        <v>70</v>
      </c>
      <c r="B73" s="332" t="s">
        <v>1179</v>
      </c>
      <c r="C73" s="332" t="s">
        <v>1180</v>
      </c>
      <c r="D73" s="332">
        <v>1.1399999999999999</v>
      </c>
      <c r="E73" s="332" t="s">
        <v>27</v>
      </c>
      <c r="F73" s="337"/>
      <c r="G73" s="183">
        <f t="shared" si="8"/>
        <v>0.28499999999999998</v>
      </c>
      <c r="H73" s="183">
        <f t="shared" si="9"/>
        <v>0.28499999999999998</v>
      </c>
      <c r="I73" s="183">
        <f t="shared" si="10"/>
        <v>0.28499999999999998</v>
      </c>
      <c r="J73" s="183">
        <f t="shared" si="11"/>
        <v>0.28499999999999998</v>
      </c>
    </row>
    <row r="74" spans="1:10" ht="15.75">
      <c r="A74" s="166">
        <v>71</v>
      </c>
      <c r="B74" s="186" t="s">
        <v>1181</v>
      </c>
      <c r="C74" s="166" t="s">
        <v>1182</v>
      </c>
      <c r="D74" s="173">
        <v>24</v>
      </c>
      <c r="E74" s="186" t="s">
        <v>27</v>
      </c>
      <c r="F74" s="186"/>
      <c r="G74" s="183">
        <f t="shared" si="8"/>
        <v>6</v>
      </c>
      <c r="H74" s="183">
        <f t="shared" si="9"/>
        <v>6</v>
      </c>
      <c r="I74" s="183">
        <f t="shared" si="10"/>
        <v>6</v>
      </c>
      <c r="J74" s="183">
        <f t="shared" si="11"/>
        <v>6</v>
      </c>
    </row>
    <row r="75" spans="1:10" ht="31.5">
      <c r="A75" s="166">
        <v>72</v>
      </c>
      <c r="B75" s="186" t="s">
        <v>1183</v>
      </c>
      <c r="C75" s="166" t="s">
        <v>1184</v>
      </c>
      <c r="D75" s="173">
        <v>160</v>
      </c>
      <c r="E75" s="186" t="s">
        <v>1238</v>
      </c>
      <c r="F75" s="186"/>
      <c r="G75" s="183">
        <f t="shared" si="8"/>
        <v>40</v>
      </c>
      <c r="H75" s="183">
        <f t="shared" si="9"/>
        <v>40</v>
      </c>
      <c r="I75" s="183">
        <f t="shared" si="10"/>
        <v>40</v>
      </c>
      <c r="J75" s="183">
        <f t="shared" si="11"/>
        <v>40</v>
      </c>
    </row>
    <row r="76" spans="1:10" ht="15.75">
      <c r="A76" s="166">
        <v>73</v>
      </c>
      <c r="B76" s="186" t="s">
        <v>1185</v>
      </c>
      <c r="C76" s="186"/>
      <c r="D76" s="173">
        <v>60</v>
      </c>
      <c r="E76" s="163" t="s">
        <v>126</v>
      </c>
      <c r="F76" s="163"/>
      <c r="G76" s="183">
        <f t="shared" si="8"/>
        <v>15</v>
      </c>
      <c r="H76" s="183">
        <f t="shared" si="9"/>
        <v>15</v>
      </c>
      <c r="I76" s="183">
        <f t="shared" si="10"/>
        <v>15</v>
      </c>
      <c r="J76" s="183">
        <f t="shared" si="11"/>
        <v>15</v>
      </c>
    </row>
    <row r="77" spans="1:10" ht="15.75">
      <c r="A77" s="166">
        <v>74</v>
      </c>
      <c r="B77" s="186" t="s">
        <v>1186</v>
      </c>
      <c r="C77" s="186"/>
      <c r="D77" s="173">
        <v>250</v>
      </c>
      <c r="E77" s="186" t="s">
        <v>27</v>
      </c>
      <c r="F77" s="186"/>
      <c r="G77" s="183">
        <f t="shared" si="8"/>
        <v>62.5</v>
      </c>
      <c r="H77" s="183">
        <f t="shared" si="9"/>
        <v>62.5</v>
      </c>
      <c r="I77" s="183">
        <f t="shared" si="10"/>
        <v>62.5</v>
      </c>
      <c r="J77" s="183">
        <f t="shared" si="11"/>
        <v>62.5</v>
      </c>
    </row>
    <row r="78" spans="1:10" ht="15.75">
      <c r="A78" s="166">
        <v>75</v>
      </c>
      <c r="B78" s="332" t="s">
        <v>1187</v>
      </c>
      <c r="C78" s="332"/>
      <c r="D78" s="332">
        <v>30</v>
      </c>
      <c r="E78" s="332" t="s">
        <v>286</v>
      </c>
      <c r="F78" s="337"/>
      <c r="G78" s="183">
        <f t="shared" si="8"/>
        <v>7.5</v>
      </c>
      <c r="H78" s="183">
        <f t="shared" si="9"/>
        <v>7.5</v>
      </c>
      <c r="I78" s="183">
        <f t="shared" si="10"/>
        <v>7.5</v>
      </c>
      <c r="J78" s="183">
        <f t="shared" si="11"/>
        <v>7.5</v>
      </c>
    </row>
    <row r="79" spans="1:10" ht="15.75">
      <c r="A79" s="166">
        <v>76</v>
      </c>
      <c r="B79" s="332" t="s">
        <v>1188</v>
      </c>
      <c r="C79" s="332"/>
      <c r="D79" s="332">
        <v>20</v>
      </c>
      <c r="E79" s="332" t="s">
        <v>1239</v>
      </c>
      <c r="F79" s="337"/>
      <c r="G79" s="183">
        <f t="shared" si="8"/>
        <v>5</v>
      </c>
      <c r="H79" s="183">
        <f t="shared" si="9"/>
        <v>5</v>
      </c>
      <c r="I79" s="183">
        <f t="shared" si="10"/>
        <v>5</v>
      </c>
      <c r="J79" s="183">
        <f t="shared" si="11"/>
        <v>5</v>
      </c>
    </row>
    <row r="80" spans="1:10" ht="15.75">
      <c r="A80" s="166">
        <v>77</v>
      </c>
      <c r="B80" s="332" t="s">
        <v>1189</v>
      </c>
      <c r="C80" s="332"/>
      <c r="D80" s="332">
        <v>300</v>
      </c>
      <c r="E80" s="332" t="s">
        <v>569</v>
      </c>
      <c r="F80" s="337"/>
      <c r="G80" s="183">
        <f t="shared" si="8"/>
        <v>75</v>
      </c>
      <c r="H80" s="183">
        <f t="shared" si="9"/>
        <v>75</v>
      </c>
      <c r="I80" s="183">
        <f t="shared" si="10"/>
        <v>75</v>
      </c>
      <c r="J80" s="183">
        <f t="shared" si="11"/>
        <v>75</v>
      </c>
    </row>
    <row r="81" spans="1:10" ht="15.75">
      <c r="A81" s="166">
        <v>78</v>
      </c>
      <c r="B81" s="186" t="s">
        <v>1190</v>
      </c>
      <c r="C81" s="186"/>
      <c r="D81" s="173">
        <v>250</v>
      </c>
      <c r="E81" s="186" t="s">
        <v>1240</v>
      </c>
      <c r="F81" s="186"/>
      <c r="G81" s="183">
        <f t="shared" si="8"/>
        <v>62.5</v>
      </c>
      <c r="H81" s="183">
        <f t="shared" si="9"/>
        <v>62.5</v>
      </c>
      <c r="I81" s="183">
        <f t="shared" si="10"/>
        <v>62.5</v>
      </c>
      <c r="J81" s="183">
        <f t="shared" si="11"/>
        <v>62.5</v>
      </c>
    </row>
    <row r="82" spans="1:10" ht="15.75">
      <c r="A82" s="166">
        <v>79</v>
      </c>
      <c r="B82" s="186" t="s">
        <v>1191</v>
      </c>
      <c r="C82" s="186"/>
      <c r="D82" s="173">
        <v>8</v>
      </c>
      <c r="E82" s="186" t="s">
        <v>89</v>
      </c>
      <c r="F82" s="186"/>
      <c r="G82" s="183">
        <f t="shared" si="8"/>
        <v>2</v>
      </c>
      <c r="H82" s="183">
        <f t="shared" si="9"/>
        <v>2</v>
      </c>
      <c r="I82" s="183">
        <f t="shared" si="10"/>
        <v>2</v>
      </c>
      <c r="J82" s="183">
        <f t="shared" si="11"/>
        <v>2</v>
      </c>
    </row>
    <row r="83" spans="1:10" ht="15.75">
      <c r="A83" s="166">
        <v>80</v>
      </c>
      <c r="B83" s="186" t="s">
        <v>1192</v>
      </c>
      <c r="C83" s="186"/>
      <c r="D83" s="173">
        <v>300</v>
      </c>
      <c r="E83" s="186" t="s">
        <v>569</v>
      </c>
      <c r="F83" s="186"/>
      <c r="G83" s="183">
        <f t="shared" si="8"/>
        <v>75</v>
      </c>
      <c r="H83" s="183">
        <f t="shared" si="9"/>
        <v>75</v>
      </c>
      <c r="I83" s="183">
        <f t="shared" si="10"/>
        <v>75</v>
      </c>
      <c r="J83" s="183">
        <f t="shared" si="11"/>
        <v>75</v>
      </c>
    </row>
    <row r="84" spans="1:10" ht="15.75">
      <c r="A84" s="166">
        <v>81</v>
      </c>
      <c r="B84" s="186" t="s">
        <v>1193</v>
      </c>
      <c r="C84" s="186"/>
      <c r="D84" s="173">
        <v>300</v>
      </c>
      <c r="E84" s="186" t="s">
        <v>27</v>
      </c>
      <c r="F84" s="186"/>
      <c r="G84" s="183">
        <f t="shared" si="8"/>
        <v>75</v>
      </c>
      <c r="H84" s="183">
        <f t="shared" si="9"/>
        <v>75</v>
      </c>
      <c r="I84" s="183">
        <f t="shared" si="10"/>
        <v>75</v>
      </c>
      <c r="J84" s="183">
        <f t="shared" si="11"/>
        <v>75</v>
      </c>
    </row>
    <row r="85" spans="1:10" ht="31.5">
      <c r="A85" s="166">
        <v>82</v>
      </c>
      <c r="B85" s="186" t="s">
        <v>1194</v>
      </c>
      <c r="C85" s="186" t="s">
        <v>1195</v>
      </c>
      <c r="D85" s="173">
        <v>260</v>
      </c>
      <c r="E85" s="186" t="s">
        <v>569</v>
      </c>
      <c r="F85" s="186"/>
      <c r="G85" s="183">
        <f t="shared" si="8"/>
        <v>65</v>
      </c>
      <c r="H85" s="183">
        <f t="shared" si="9"/>
        <v>65</v>
      </c>
      <c r="I85" s="183">
        <f t="shared" si="10"/>
        <v>65</v>
      </c>
      <c r="J85" s="183">
        <f t="shared" si="11"/>
        <v>65</v>
      </c>
    </row>
    <row r="86" spans="1:10" ht="63">
      <c r="A86" s="166">
        <v>83</v>
      </c>
      <c r="B86" s="186" t="s">
        <v>1196</v>
      </c>
      <c r="C86" s="186" t="s">
        <v>1197</v>
      </c>
      <c r="D86" s="173">
        <v>200</v>
      </c>
      <c r="E86" s="186" t="s">
        <v>27</v>
      </c>
      <c r="F86" s="186"/>
      <c r="G86" s="183">
        <f t="shared" si="8"/>
        <v>50</v>
      </c>
      <c r="H86" s="183">
        <f t="shared" si="9"/>
        <v>50</v>
      </c>
      <c r="I86" s="183">
        <f t="shared" si="10"/>
        <v>50</v>
      </c>
      <c r="J86" s="183">
        <f t="shared" si="11"/>
        <v>50</v>
      </c>
    </row>
    <row r="87" spans="1:10" ht="15.75">
      <c r="A87" s="166">
        <v>84</v>
      </c>
      <c r="B87" s="332" t="s">
        <v>1198</v>
      </c>
      <c r="C87" s="332" t="s">
        <v>1199</v>
      </c>
      <c r="D87" s="332">
        <v>1.7</v>
      </c>
      <c r="E87" s="332" t="s">
        <v>27</v>
      </c>
      <c r="F87" s="337"/>
      <c r="G87" s="183">
        <f t="shared" si="8"/>
        <v>0.42499999999999999</v>
      </c>
      <c r="H87" s="183">
        <f t="shared" si="9"/>
        <v>0.42499999999999999</v>
      </c>
      <c r="I87" s="183">
        <f t="shared" si="10"/>
        <v>0.42499999999999999</v>
      </c>
      <c r="J87" s="183">
        <f t="shared" si="11"/>
        <v>0.42499999999999999</v>
      </c>
    </row>
    <row r="88" spans="1:10" ht="15.75">
      <c r="A88" s="166">
        <v>85</v>
      </c>
      <c r="B88" s="332" t="s">
        <v>1200</v>
      </c>
      <c r="C88" s="332"/>
      <c r="D88" s="332">
        <v>40</v>
      </c>
      <c r="E88" s="332" t="s">
        <v>286</v>
      </c>
      <c r="F88" s="337"/>
      <c r="G88" s="183">
        <f t="shared" si="8"/>
        <v>10</v>
      </c>
      <c r="H88" s="183">
        <f t="shared" si="9"/>
        <v>10</v>
      </c>
      <c r="I88" s="183">
        <f t="shared" si="10"/>
        <v>10</v>
      </c>
      <c r="J88" s="183">
        <f t="shared" si="11"/>
        <v>10</v>
      </c>
    </row>
    <row r="89" spans="1:10" ht="15.75">
      <c r="A89" s="166">
        <v>86</v>
      </c>
      <c r="B89" s="332" t="s">
        <v>1201</v>
      </c>
      <c r="C89" s="332" t="s">
        <v>1202</v>
      </c>
      <c r="D89" s="332">
        <v>10</v>
      </c>
      <c r="E89" s="332" t="s">
        <v>286</v>
      </c>
      <c r="F89" s="337"/>
      <c r="G89" s="183">
        <f t="shared" si="8"/>
        <v>2.5</v>
      </c>
      <c r="H89" s="183">
        <f t="shared" si="9"/>
        <v>2.5</v>
      </c>
      <c r="I89" s="183">
        <f t="shared" si="10"/>
        <v>2.5</v>
      </c>
      <c r="J89" s="183">
        <f t="shared" si="11"/>
        <v>2.5</v>
      </c>
    </row>
    <row r="90" spans="1:10" ht="15.75">
      <c r="A90" s="166">
        <v>87</v>
      </c>
      <c r="B90" s="335" t="s">
        <v>1203</v>
      </c>
      <c r="C90" s="335" t="s">
        <v>1204</v>
      </c>
      <c r="D90" s="334">
        <v>10</v>
      </c>
      <c r="E90" s="332" t="s">
        <v>286</v>
      </c>
      <c r="F90" s="337"/>
      <c r="G90" s="183"/>
      <c r="H90" s="183">
        <v>5</v>
      </c>
      <c r="I90" s="183"/>
      <c r="J90" s="183">
        <v>5</v>
      </c>
    </row>
    <row r="91" spans="1:10" ht="15.75">
      <c r="A91" s="166">
        <v>88</v>
      </c>
      <c r="B91" s="335" t="s">
        <v>1205</v>
      </c>
      <c r="C91" s="335" t="s">
        <v>1206</v>
      </c>
      <c r="D91" s="334">
        <v>6</v>
      </c>
      <c r="E91" s="332" t="s">
        <v>286</v>
      </c>
      <c r="F91" s="337"/>
      <c r="G91" s="183"/>
      <c r="H91" s="183">
        <v>3</v>
      </c>
      <c r="I91" s="183"/>
      <c r="J91" s="183">
        <v>3</v>
      </c>
    </row>
    <row r="92" spans="1:10" ht="31.5">
      <c r="A92" s="166">
        <v>89</v>
      </c>
      <c r="B92" s="332" t="s">
        <v>1207</v>
      </c>
      <c r="C92" s="332" t="s">
        <v>1150</v>
      </c>
      <c r="D92" s="332">
        <v>200</v>
      </c>
      <c r="E92" s="332" t="s">
        <v>286</v>
      </c>
      <c r="F92" s="337"/>
      <c r="G92" s="183">
        <f t="shared" si="8"/>
        <v>50</v>
      </c>
      <c r="H92" s="183">
        <f t="shared" si="9"/>
        <v>50</v>
      </c>
      <c r="I92" s="183">
        <f t="shared" si="10"/>
        <v>50</v>
      </c>
      <c r="J92" s="183">
        <f t="shared" si="11"/>
        <v>50</v>
      </c>
    </row>
    <row r="93" spans="1:10" ht="15.75">
      <c r="A93" s="166">
        <v>90</v>
      </c>
      <c r="B93" s="335" t="s">
        <v>1208</v>
      </c>
      <c r="C93" s="335" t="s">
        <v>1209</v>
      </c>
      <c r="D93" s="334">
        <v>10</v>
      </c>
      <c r="E93" s="332" t="s">
        <v>569</v>
      </c>
      <c r="F93" s="337"/>
      <c r="G93" s="183"/>
      <c r="H93" s="183">
        <v>5</v>
      </c>
      <c r="I93" s="183"/>
      <c r="J93" s="183">
        <v>5</v>
      </c>
    </row>
    <row r="94" spans="1:10" ht="50.25">
      <c r="A94" s="166">
        <v>91</v>
      </c>
      <c r="B94" s="186" t="s">
        <v>3782</v>
      </c>
      <c r="C94" s="166">
        <v>102</v>
      </c>
      <c r="D94" s="173">
        <v>4</v>
      </c>
      <c r="E94" s="163" t="s">
        <v>126</v>
      </c>
      <c r="F94" s="163"/>
      <c r="G94" s="183"/>
      <c r="H94" s="183">
        <v>1</v>
      </c>
      <c r="I94" s="183">
        <v>2</v>
      </c>
      <c r="J94" s="183">
        <f t="shared" si="11"/>
        <v>1</v>
      </c>
    </row>
    <row r="95" spans="1:10" ht="15.75">
      <c r="A95" s="166">
        <v>92</v>
      </c>
      <c r="B95" s="186" t="s">
        <v>1210</v>
      </c>
      <c r="C95" s="186" t="s">
        <v>1211</v>
      </c>
      <c r="D95" s="173">
        <v>60</v>
      </c>
      <c r="E95" s="163" t="s">
        <v>126</v>
      </c>
      <c r="F95" s="163"/>
      <c r="G95" s="183">
        <f t="shared" si="8"/>
        <v>15</v>
      </c>
      <c r="H95" s="183">
        <f>D95/4</f>
        <v>15</v>
      </c>
      <c r="I95" s="183">
        <f>D95/4</f>
        <v>15</v>
      </c>
      <c r="J95" s="183">
        <f t="shared" si="11"/>
        <v>15</v>
      </c>
    </row>
    <row r="96" spans="1:10" ht="31.5">
      <c r="A96" s="166">
        <v>93</v>
      </c>
      <c r="B96" s="186" t="s">
        <v>1212</v>
      </c>
      <c r="C96" s="186" t="s">
        <v>1211</v>
      </c>
      <c r="D96" s="173">
        <v>100</v>
      </c>
      <c r="E96" s="163" t="s">
        <v>126</v>
      </c>
      <c r="F96" s="163"/>
      <c r="G96" s="190"/>
      <c r="H96" s="183">
        <v>50</v>
      </c>
      <c r="I96" s="183">
        <v>50</v>
      </c>
      <c r="J96" s="183"/>
    </row>
    <row r="97" spans="1:10" ht="15.75">
      <c r="A97" s="166">
        <v>94</v>
      </c>
      <c r="B97" s="186" t="s">
        <v>1213</v>
      </c>
      <c r="C97" s="166"/>
      <c r="D97" s="173">
        <v>20</v>
      </c>
      <c r="E97" s="186" t="s">
        <v>126</v>
      </c>
      <c r="F97" s="186"/>
      <c r="G97" s="183">
        <f>D97/4</f>
        <v>5</v>
      </c>
      <c r="H97" s="183">
        <f>D97/4</f>
        <v>5</v>
      </c>
      <c r="I97" s="183">
        <f>D97/4</f>
        <v>5</v>
      </c>
      <c r="J97" s="183">
        <f>D97/4</f>
        <v>5</v>
      </c>
    </row>
    <row r="98" spans="1:10" ht="15.75">
      <c r="A98" s="166">
        <v>95</v>
      </c>
      <c r="B98" s="186" t="s">
        <v>1214</v>
      </c>
      <c r="C98" s="166"/>
      <c r="D98" s="173">
        <v>10</v>
      </c>
      <c r="E98" s="186" t="s">
        <v>515</v>
      </c>
      <c r="F98" s="186"/>
      <c r="G98" s="183"/>
      <c r="H98" s="183">
        <v>5</v>
      </c>
      <c r="I98" s="183"/>
      <c r="J98" s="183">
        <v>5</v>
      </c>
    </row>
    <row r="99" spans="1:10" ht="31.5">
      <c r="A99" s="166">
        <v>96</v>
      </c>
      <c r="B99" s="186" t="s">
        <v>1215</v>
      </c>
      <c r="C99" s="166"/>
      <c r="D99" s="173">
        <v>5</v>
      </c>
      <c r="E99" s="186" t="s">
        <v>286</v>
      </c>
      <c r="F99" s="186"/>
      <c r="G99" s="183"/>
      <c r="H99" s="183"/>
      <c r="I99" s="183"/>
      <c r="J99" s="183">
        <v>5</v>
      </c>
    </row>
    <row r="100" spans="1:10" ht="31.5">
      <c r="A100" s="166">
        <v>97</v>
      </c>
      <c r="B100" s="186" t="s">
        <v>2276</v>
      </c>
      <c r="C100" s="166"/>
      <c r="D100" s="173">
        <v>10</v>
      </c>
      <c r="E100" s="186" t="s">
        <v>126</v>
      </c>
      <c r="F100" s="186"/>
      <c r="G100" s="183"/>
      <c r="H100" s="183"/>
      <c r="I100" s="183">
        <v>10</v>
      </c>
      <c r="J100" s="183"/>
    </row>
    <row r="101" spans="1:10" ht="15.75">
      <c r="A101" s="166">
        <v>98</v>
      </c>
      <c r="B101" s="186" t="s">
        <v>1216</v>
      </c>
      <c r="C101" s="166"/>
      <c r="D101" s="173">
        <v>10</v>
      </c>
      <c r="E101" s="186" t="s">
        <v>126</v>
      </c>
      <c r="F101" s="186"/>
      <c r="G101" s="183"/>
      <c r="H101" s="183"/>
      <c r="I101" s="183">
        <v>10</v>
      </c>
      <c r="J101" s="183"/>
    </row>
    <row r="102" spans="1:10" ht="15.75">
      <c r="A102" s="166">
        <v>99</v>
      </c>
      <c r="B102" s="186" t="s">
        <v>1217</v>
      </c>
      <c r="C102" s="166" t="s">
        <v>1218</v>
      </c>
      <c r="D102" s="173">
        <v>20</v>
      </c>
      <c r="E102" s="186" t="s">
        <v>286</v>
      </c>
      <c r="F102" s="186"/>
      <c r="G102" s="183">
        <f t="shared" ref="G102:G122" si="12">D102/4</f>
        <v>5</v>
      </c>
      <c r="H102" s="183">
        <f t="shared" ref="H102:H122" si="13">D102/4</f>
        <v>5</v>
      </c>
      <c r="I102" s="183">
        <f t="shared" ref="I102:I122" si="14">D102/4</f>
        <v>5</v>
      </c>
      <c r="J102" s="183">
        <f t="shared" ref="J102:J122" si="15">D102/4</f>
        <v>5</v>
      </c>
    </row>
    <row r="103" spans="1:10" ht="31.5">
      <c r="A103" s="166">
        <v>100</v>
      </c>
      <c r="B103" s="332" t="s">
        <v>1219</v>
      </c>
      <c r="C103" s="332" t="s">
        <v>1150</v>
      </c>
      <c r="D103" s="332">
        <v>50</v>
      </c>
      <c r="E103" s="332" t="s">
        <v>286</v>
      </c>
      <c r="F103" s="337"/>
      <c r="G103" s="183"/>
      <c r="H103" s="183">
        <v>25</v>
      </c>
      <c r="I103" s="183"/>
      <c r="J103" s="183">
        <v>25</v>
      </c>
    </row>
    <row r="104" spans="1:10" ht="31.5">
      <c r="A104" s="166">
        <v>101</v>
      </c>
      <c r="B104" s="332" t="s">
        <v>1220</v>
      </c>
      <c r="C104" s="332" t="s">
        <v>1150</v>
      </c>
      <c r="D104" s="332">
        <v>60</v>
      </c>
      <c r="E104" s="186" t="s">
        <v>286</v>
      </c>
      <c r="F104" s="186"/>
      <c r="G104" s="183">
        <f t="shared" si="12"/>
        <v>15</v>
      </c>
      <c r="H104" s="183">
        <f t="shared" si="13"/>
        <v>15</v>
      </c>
      <c r="I104" s="183">
        <f t="shared" si="14"/>
        <v>15</v>
      </c>
      <c r="J104" s="183">
        <f t="shared" si="15"/>
        <v>15</v>
      </c>
    </row>
    <row r="105" spans="1:10" ht="15.75">
      <c r="A105" s="166">
        <v>102</v>
      </c>
      <c r="B105" s="332" t="s">
        <v>1221</v>
      </c>
      <c r="C105" s="332" t="s">
        <v>1222</v>
      </c>
      <c r="D105" s="332">
        <v>100</v>
      </c>
      <c r="E105" s="186" t="s">
        <v>286</v>
      </c>
      <c r="F105" s="186"/>
      <c r="G105" s="183">
        <f t="shared" si="12"/>
        <v>25</v>
      </c>
      <c r="H105" s="183">
        <f t="shared" si="13"/>
        <v>25</v>
      </c>
      <c r="I105" s="183">
        <f t="shared" si="14"/>
        <v>25</v>
      </c>
      <c r="J105" s="183">
        <f t="shared" si="15"/>
        <v>25</v>
      </c>
    </row>
    <row r="106" spans="1:10" ht="15.75">
      <c r="A106" s="166">
        <v>103</v>
      </c>
      <c r="B106" s="334" t="s">
        <v>1223</v>
      </c>
      <c r="C106" s="334"/>
      <c r="D106" s="334">
        <v>4</v>
      </c>
      <c r="E106" s="186" t="s">
        <v>286</v>
      </c>
      <c r="F106" s="186"/>
      <c r="G106" s="183">
        <f t="shared" si="12"/>
        <v>1</v>
      </c>
      <c r="H106" s="183">
        <f t="shared" si="13"/>
        <v>1</v>
      </c>
      <c r="I106" s="183">
        <f t="shared" si="14"/>
        <v>1</v>
      </c>
      <c r="J106" s="183">
        <f t="shared" si="15"/>
        <v>1</v>
      </c>
    </row>
    <row r="107" spans="1:10" ht="31.5">
      <c r="A107" s="166">
        <v>104</v>
      </c>
      <c r="B107" s="332" t="s">
        <v>1224</v>
      </c>
      <c r="C107" s="332"/>
      <c r="D107" s="332">
        <v>30</v>
      </c>
      <c r="E107" s="332" t="s">
        <v>286</v>
      </c>
      <c r="F107" s="337"/>
      <c r="G107" s="183">
        <f t="shared" si="12"/>
        <v>7.5</v>
      </c>
      <c r="H107" s="183">
        <f t="shared" si="13"/>
        <v>7.5</v>
      </c>
      <c r="I107" s="183">
        <f t="shared" si="14"/>
        <v>7.5</v>
      </c>
      <c r="J107" s="183">
        <f t="shared" si="15"/>
        <v>7.5</v>
      </c>
    </row>
    <row r="108" spans="1:10" ht="31.5">
      <c r="A108" s="166">
        <v>105</v>
      </c>
      <c r="B108" s="332" t="s">
        <v>1225</v>
      </c>
      <c r="C108" s="332" t="s">
        <v>1150</v>
      </c>
      <c r="D108" s="332">
        <v>100</v>
      </c>
      <c r="E108" s="332" t="s">
        <v>286</v>
      </c>
      <c r="F108" s="337"/>
      <c r="G108" s="183">
        <f t="shared" si="12"/>
        <v>25</v>
      </c>
      <c r="H108" s="183">
        <f t="shared" si="13"/>
        <v>25</v>
      </c>
      <c r="I108" s="183">
        <f t="shared" si="14"/>
        <v>25</v>
      </c>
      <c r="J108" s="183">
        <f t="shared" si="15"/>
        <v>25</v>
      </c>
    </row>
    <row r="109" spans="1:10" ht="31.5">
      <c r="A109" s="166">
        <v>106</v>
      </c>
      <c r="B109" s="332" t="s">
        <v>1219</v>
      </c>
      <c r="C109" s="332" t="s">
        <v>1150</v>
      </c>
      <c r="D109" s="332">
        <v>50</v>
      </c>
      <c r="E109" s="332">
        <v>0</v>
      </c>
      <c r="F109" s="337"/>
      <c r="G109" s="183">
        <f t="shared" si="12"/>
        <v>12.5</v>
      </c>
      <c r="H109" s="183">
        <f t="shared" si="13"/>
        <v>12.5</v>
      </c>
      <c r="I109" s="183">
        <f t="shared" si="14"/>
        <v>12.5</v>
      </c>
      <c r="J109" s="183">
        <f t="shared" si="15"/>
        <v>12.5</v>
      </c>
    </row>
    <row r="110" spans="1:10" ht="15.75">
      <c r="A110" s="166">
        <v>107</v>
      </c>
      <c r="B110" s="344" t="s">
        <v>650</v>
      </c>
      <c r="C110" s="332"/>
      <c r="D110" s="338">
        <v>200</v>
      </c>
      <c r="E110" s="353">
        <v>0</v>
      </c>
      <c r="F110" s="354"/>
      <c r="G110" s="183">
        <f t="shared" si="12"/>
        <v>50</v>
      </c>
      <c r="H110" s="183">
        <f t="shared" si="13"/>
        <v>50</v>
      </c>
      <c r="I110" s="183">
        <f t="shared" si="14"/>
        <v>50</v>
      </c>
      <c r="J110" s="183">
        <f t="shared" si="15"/>
        <v>50</v>
      </c>
    </row>
    <row r="111" spans="1:10" ht="15.75">
      <c r="A111" s="166">
        <v>108</v>
      </c>
      <c r="B111" s="332" t="s">
        <v>1226</v>
      </c>
      <c r="C111" s="332" t="s">
        <v>1150</v>
      </c>
      <c r="D111" s="332">
        <v>400</v>
      </c>
      <c r="E111" s="332" t="s">
        <v>286</v>
      </c>
      <c r="F111" s="337"/>
      <c r="G111" s="183">
        <f t="shared" si="12"/>
        <v>100</v>
      </c>
      <c r="H111" s="183">
        <f t="shared" si="13"/>
        <v>100</v>
      </c>
      <c r="I111" s="183">
        <f t="shared" si="14"/>
        <v>100</v>
      </c>
      <c r="J111" s="183">
        <f t="shared" si="15"/>
        <v>100</v>
      </c>
    </row>
    <row r="112" spans="1:10" ht="15.75">
      <c r="A112" s="166">
        <v>109</v>
      </c>
      <c r="B112" s="344" t="s">
        <v>1227</v>
      </c>
      <c r="C112" s="332" t="s">
        <v>1132</v>
      </c>
      <c r="D112" s="338">
        <v>400</v>
      </c>
      <c r="E112" s="332" t="s">
        <v>27</v>
      </c>
      <c r="F112" s="337"/>
      <c r="G112" s="183">
        <f t="shared" si="12"/>
        <v>100</v>
      </c>
      <c r="H112" s="183">
        <f t="shared" si="13"/>
        <v>100</v>
      </c>
      <c r="I112" s="183">
        <f t="shared" si="14"/>
        <v>100</v>
      </c>
      <c r="J112" s="183">
        <f t="shared" si="15"/>
        <v>100</v>
      </c>
    </row>
    <row r="113" spans="1:10" ht="15.75">
      <c r="A113" s="166">
        <v>110</v>
      </c>
      <c r="B113" s="344" t="s">
        <v>1228</v>
      </c>
      <c r="C113" s="332" t="s">
        <v>1150</v>
      </c>
      <c r="D113" s="338">
        <v>400</v>
      </c>
      <c r="E113" s="332" t="s">
        <v>286</v>
      </c>
      <c r="F113" s="337"/>
      <c r="G113" s="183">
        <f t="shared" si="12"/>
        <v>100</v>
      </c>
      <c r="H113" s="183">
        <f t="shared" si="13"/>
        <v>100</v>
      </c>
      <c r="I113" s="183">
        <f t="shared" si="14"/>
        <v>100</v>
      </c>
      <c r="J113" s="183">
        <f t="shared" si="15"/>
        <v>100</v>
      </c>
    </row>
    <row r="114" spans="1:10" ht="31.5">
      <c r="A114" s="166">
        <v>111</v>
      </c>
      <c r="B114" s="344" t="s">
        <v>1229</v>
      </c>
      <c r="C114" s="332" t="s">
        <v>1150</v>
      </c>
      <c r="D114" s="338">
        <v>60</v>
      </c>
      <c r="E114" s="332" t="s">
        <v>286</v>
      </c>
      <c r="F114" s="337"/>
      <c r="G114" s="183">
        <f t="shared" si="12"/>
        <v>15</v>
      </c>
      <c r="H114" s="183">
        <f t="shared" si="13"/>
        <v>15</v>
      </c>
      <c r="I114" s="183">
        <f t="shared" si="14"/>
        <v>15</v>
      </c>
      <c r="J114" s="183">
        <f t="shared" si="15"/>
        <v>15</v>
      </c>
    </row>
    <row r="115" spans="1:10" ht="15.75">
      <c r="A115" s="166">
        <v>112</v>
      </c>
      <c r="B115" s="344" t="s">
        <v>1230</v>
      </c>
      <c r="C115" s="332"/>
      <c r="D115" s="338">
        <v>200</v>
      </c>
      <c r="E115" s="332" t="s">
        <v>286</v>
      </c>
      <c r="F115" s="337"/>
      <c r="G115" s="183">
        <f t="shared" si="12"/>
        <v>50</v>
      </c>
      <c r="H115" s="183">
        <f t="shared" si="13"/>
        <v>50</v>
      </c>
      <c r="I115" s="183">
        <f t="shared" si="14"/>
        <v>50</v>
      </c>
      <c r="J115" s="183">
        <f t="shared" si="15"/>
        <v>50</v>
      </c>
    </row>
    <row r="116" spans="1:10" ht="15.75">
      <c r="A116" s="166">
        <v>113</v>
      </c>
      <c r="B116" s="344" t="s">
        <v>1210</v>
      </c>
      <c r="C116" s="332"/>
      <c r="D116" s="338">
        <v>80</v>
      </c>
      <c r="E116" s="332" t="s">
        <v>286</v>
      </c>
      <c r="F116" s="337"/>
      <c r="G116" s="183">
        <f t="shared" si="12"/>
        <v>20</v>
      </c>
      <c r="H116" s="183">
        <f t="shared" si="13"/>
        <v>20</v>
      </c>
      <c r="I116" s="183">
        <f t="shared" si="14"/>
        <v>20</v>
      </c>
      <c r="J116" s="183">
        <f t="shared" si="15"/>
        <v>20</v>
      </c>
    </row>
    <row r="117" spans="1:10" ht="47.25">
      <c r="A117" s="166">
        <v>114</v>
      </c>
      <c r="B117" s="339" t="s">
        <v>1231</v>
      </c>
      <c r="C117" s="339"/>
      <c r="D117" s="338">
        <v>60</v>
      </c>
      <c r="E117" s="339" t="s">
        <v>286</v>
      </c>
      <c r="F117" s="337"/>
      <c r="G117" s="183">
        <f t="shared" si="12"/>
        <v>15</v>
      </c>
      <c r="H117" s="183">
        <f t="shared" si="13"/>
        <v>15</v>
      </c>
      <c r="I117" s="183">
        <f t="shared" si="14"/>
        <v>15</v>
      </c>
      <c r="J117" s="183">
        <f t="shared" si="15"/>
        <v>15</v>
      </c>
    </row>
    <row r="118" spans="1:10" ht="15.75">
      <c r="A118" s="166">
        <v>115</v>
      </c>
      <c r="B118" s="344" t="s">
        <v>1232</v>
      </c>
      <c r="C118" s="332"/>
      <c r="D118" s="338">
        <v>4000</v>
      </c>
      <c r="E118" s="332" t="s">
        <v>286</v>
      </c>
      <c r="F118" s="337"/>
      <c r="G118" s="183">
        <f t="shared" si="12"/>
        <v>1000</v>
      </c>
      <c r="H118" s="183">
        <f t="shared" si="13"/>
        <v>1000</v>
      </c>
      <c r="I118" s="183">
        <f t="shared" si="14"/>
        <v>1000</v>
      </c>
      <c r="J118" s="183">
        <f t="shared" si="15"/>
        <v>1000</v>
      </c>
    </row>
    <row r="119" spans="1:10" ht="15.75">
      <c r="A119" s="166">
        <v>116</v>
      </c>
      <c r="B119" s="334" t="s">
        <v>1233</v>
      </c>
      <c r="C119" s="334"/>
      <c r="D119" s="340">
        <v>12</v>
      </c>
      <c r="E119" s="334" t="s">
        <v>27</v>
      </c>
      <c r="F119" s="341"/>
      <c r="G119" s="183">
        <f t="shared" si="12"/>
        <v>3</v>
      </c>
      <c r="H119" s="183">
        <f t="shared" si="13"/>
        <v>3</v>
      </c>
      <c r="I119" s="183">
        <f t="shared" si="14"/>
        <v>3</v>
      </c>
      <c r="J119" s="183">
        <f t="shared" si="15"/>
        <v>3</v>
      </c>
    </row>
    <row r="120" spans="1:10" ht="47.25">
      <c r="A120" s="166">
        <v>117</v>
      </c>
      <c r="B120" s="344" t="s">
        <v>1234</v>
      </c>
      <c r="C120" s="332"/>
      <c r="D120" s="338">
        <v>200</v>
      </c>
      <c r="E120" s="332" t="s">
        <v>286</v>
      </c>
      <c r="F120" s="337"/>
      <c r="G120" s="183">
        <f t="shared" si="12"/>
        <v>50</v>
      </c>
      <c r="H120" s="183">
        <f t="shared" si="13"/>
        <v>50</v>
      </c>
      <c r="I120" s="183">
        <f t="shared" si="14"/>
        <v>50</v>
      </c>
      <c r="J120" s="183">
        <f t="shared" si="15"/>
        <v>50</v>
      </c>
    </row>
    <row r="121" spans="1:10" ht="15.75">
      <c r="A121" s="166">
        <v>118</v>
      </c>
      <c r="B121" s="335" t="s">
        <v>1208</v>
      </c>
      <c r="C121" s="335" t="s">
        <v>1209</v>
      </c>
      <c r="D121" s="334">
        <v>15</v>
      </c>
      <c r="E121" s="334" t="s">
        <v>569</v>
      </c>
      <c r="F121" s="341"/>
      <c r="G121" s="183">
        <f t="shared" si="12"/>
        <v>3.75</v>
      </c>
      <c r="H121" s="183">
        <f t="shared" si="13"/>
        <v>3.75</v>
      </c>
      <c r="I121" s="183">
        <f t="shared" si="14"/>
        <v>3.75</v>
      </c>
      <c r="J121" s="183">
        <f t="shared" si="15"/>
        <v>3.75</v>
      </c>
    </row>
    <row r="122" spans="1:10" ht="15.75">
      <c r="A122" s="166">
        <v>119</v>
      </c>
      <c r="B122" s="344" t="s">
        <v>1235</v>
      </c>
      <c r="C122" s="332" t="s">
        <v>1150</v>
      </c>
      <c r="D122" s="338">
        <v>200</v>
      </c>
      <c r="E122" s="332" t="s">
        <v>286</v>
      </c>
      <c r="F122" s="337"/>
      <c r="G122" s="183">
        <f t="shared" si="12"/>
        <v>50</v>
      </c>
      <c r="H122" s="183">
        <f t="shared" si="13"/>
        <v>50</v>
      </c>
      <c r="I122" s="183">
        <f t="shared" si="14"/>
        <v>50</v>
      </c>
      <c r="J122" s="183">
        <f t="shared" si="15"/>
        <v>50</v>
      </c>
    </row>
    <row r="123" spans="1:10" ht="15.75">
      <c r="A123" s="166">
        <v>120</v>
      </c>
      <c r="B123" s="355" t="s">
        <v>1283</v>
      </c>
      <c r="C123" s="163" t="s">
        <v>1284</v>
      </c>
      <c r="D123" s="163">
        <v>6</v>
      </c>
      <c r="E123" s="163"/>
      <c r="F123" s="163"/>
      <c r="G123" s="163">
        <v>3</v>
      </c>
      <c r="H123" s="163"/>
      <c r="I123" s="163">
        <v>3</v>
      </c>
      <c r="J123" s="163"/>
    </row>
    <row r="124" spans="1:10" ht="15.75">
      <c r="A124" s="166">
        <v>121</v>
      </c>
      <c r="B124" s="355" t="s">
        <v>1285</v>
      </c>
      <c r="C124" s="163"/>
      <c r="D124" s="163">
        <v>2</v>
      </c>
      <c r="E124" s="163"/>
      <c r="F124" s="163"/>
      <c r="G124" s="163">
        <v>2</v>
      </c>
      <c r="H124" s="163"/>
      <c r="I124" s="163"/>
      <c r="J124" s="163"/>
    </row>
    <row r="125" spans="1:10" ht="15.75">
      <c r="A125" s="166">
        <v>122</v>
      </c>
      <c r="B125" s="163" t="s">
        <v>1286</v>
      </c>
      <c r="C125" s="163"/>
      <c r="D125" s="163">
        <v>2</v>
      </c>
      <c r="E125" s="163">
        <v>0</v>
      </c>
      <c r="F125" s="163"/>
      <c r="G125" s="163">
        <v>2</v>
      </c>
      <c r="H125" s="163"/>
      <c r="I125" s="163"/>
      <c r="J125" s="163"/>
    </row>
    <row r="126" spans="1:10" ht="15.75">
      <c r="A126" s="166">
        <v>123</v>
      </c>
      <c r="B126" s="163" t="s">
        <v>1287</v>
      </c>
      <c r="C126" s="163" t="s">
        <v>1288</v>
      </c>
      <c r="D126" s="163">
        <v>12</v>
      </c>
      <c r="E126" s="163">
        <v>0</v>
      </c>
      <c r="F126" s="163"/>
      <c r="G126" s="163">
        <v>4</v>
      </c>
      <c r="H126" s="163">
        <v>4</v>
      </c>
      <c r="I126" s="163">
        <v>4</v>
      </c>
      <c r="J126" s="163">
        <v>4</v>
      </c>
    </row>
    <row r="127" spans="1:10" ht="47.25">
      <c r="A127" s="166">
        <v>124</v>
      </c>
      <c r="B127" s="166" t="s">
        <v>1289</v>
      </c>
      <c r="C127" s="163" t="s">
        <v>1290</v>
      </c>
      <c r="D127" s="163">
        <v>12</v>
      </c>
      <c r="E127" s="163">
        <v>0</v>
      </c>
      <c r="F127" s="163"/>
      <c r="G127" s="163">
        <v>4</v>
      </c>
      <c r="H127" s="163">
        <v>4</v>
      </c>
      <c r="I127" s="163">
        <v>4</v>
      </c>
      <c r="J127" s="163">
        <v>4</v>
      </c>
    </row>
    <row r="128" spans="1:10" ht="15.75">
      <c r="A128" s="166">
        <v>125</v>
      </c>
      <c r="B128" s="163" t="s">
        <v>1291</v>
      </c>
      <c r="C128" s="163" t="s">
        <v>1292</v>
      </c>
      <c r="D128" s="163">
        <v>12</v>
      </c>
      <c r="E128" s="163">
        <v>0</v>
      </c>
      <c r="F128" s="163"/>
      <c r="G128" s="163">
        <v>4</v>
      </c>
      <c r="H128" s="163">
        <v>4</v>
      </c>
      <c r="I128" s="163">
        <v>4</v>
      </c>
      <c r="J128" s="163">
        <v>4</v>
      </c>
    </row>
    <row r="129" spans="1:10" ht="15.75">
      <c r="A129" s="166">
        <v>126</v>
      </c>
      <c r="B129" s="163" t="s">
        <v>1293</v>
      </c>
      <c r="C129" s="163" t="s">
        <v>1294</v>
      </c>
      <c r="D129" s="163">
        <v>1</v>
      </c>
      <c r="E129" s="163">
        <v>0</v>
      </c>
      <c r="F129" s="163"/>
      <c r="G129" s="163">
        <v>1</v>
      </c>
      <c r="H129" s="163"/>
      <c r="I129" s="163"/>
      <c r="J129" s="163"/>
    </row>
    <row r="130" spans="1:10" ht="47.25">
      <c r="A130" s="166">
        <v>127</v>
      </c>
      <c r="B130" s="166" t="s">
        <v>1295</v>
      </c>
      <c r="C130" s="163" t="s">
        <v>1296</v>
      </c>
      <c r="D130" s="163">
        <v>1</v>
      </c>
      <c r="E130" s="163">
        <v>0</v>
      </c>
      <c r="F130" s="163"/>
      <c r="G130" s="163">
        <v>1</v>
      </c>
      <c r="H130" s="163"/>
      <c r="I130" s="163"/>
      <c r="J130" s="163"/>
    </row>
    <row r="131" spans="1:10" ht="15.75">
      <c r="A131" s="166">
        <v>128</v>
      </c>
      <c r="B131" s="163" t="s">
        <v>1297</v>
      </c>
      <c r="C131" s="163" t="s">
        <v>1298</v>
      </c>
      <c r="D131" s="163">
        <v>1</v>
      </c>
      <c r="E131" s="163">
        <v>0</v>
      </c>
      <c r="F131" s="163"/>
      <c r="G131" s="163">
        <v>1</v>
      </c>
      <c r="H131" s="163"/>
      <c r="I131" s="163"/>
      <c r="J131" s="163"/>
    </row>
    <row r="132" spans="1:10" ht="31.5">
      <c r="A132" s="166">
        <v>129</v>
      </c>
      <c r="B132" s="166" t="s">
        <v>1299</v>
      </c>
      <c r="C132" s="163" t="s">
        <v>1300</v>
      </c>
      <c r="D132" s="163">
        <v>20</v>
      </c>
      <c r="E132" s="163">
        <v>0</v>
      </c>
      <c r="F132" s="163"/>
      <c r="G132" s="163">
        <v>20</v>
      </c>
      <c r="H132" s="163"/>
      <c r="I132" s="163"/>
      <c r="J132" s="163"/>
    </row>
    <row r="133" spans="1:10" ht="31.5">
      <c r="A133" s="166">
        <v>130</v>
      </c>
      <c r="B133" s="166" t="s">
        <v>1301</v>
      </c>
      <c r="C133" s="163" t="s">
        <v>1302</v>
      </c>
      <c r="D133" s="163">
        <v>1</v>
      </c>
      <c r="E133" s="163">
        <v>0</v>
      </c>
      <c r="F133" s="163"/>
      <c r="G133" s="163">
        <v>1</v>
      </c>
      <c r="H133" s="163"/>
      <c r="I133" s="163"/>
      <c r="J133" s="163"/>
    </row>
    <row r="134" spans="1:10" ht="47.25">
      <c r="A134" s="166">
        <v>131</v>
      </c>
      <c r="B134" s="166" t="s">
        <v>1303</v>
      </c>
      <c r="C134" s="163" t="s">
        <v>1304</v>
      </c>
      <c r="D134" s="163">
        <v>1</v>
      </c>
      <c r="E134" s="163">
        <v>0</v>
      </c>
      <c r="F134" s="163"/>
      <c r="G134" s="163">
        <v>1</v>
      </c>
      <c r="H134" s="163"/>
      <c r="I134" s="163"/>
      <c r="J134" s="163"/>
    </row>
    <row r="135" spans="1:10" ht="31.5">
      <c r="A135" s="166">
        <v>132</v>
      </c>
      <c r="B135" s="166" t="s">
        <v>1305</v>
      </c>
      <c r="C135" s="163" t="s">
        <v>1306</v>
      </c>
      <c r="D135" s="163">
        <v>1</v>
      </c>
      <c r="E135" s="163">
        <v>0</v>
      </c>
      <c r="F135" s="163"/>
      <c r="G135" s="163"/>
      <c r="H135" s="163">
        <v>1</v>
      </c>
      <c r="I135" s="163"/>
      <c r="J135" s="163"/>
    </row>
    <row r="136" spans="1:10" ht="31.5">
      <c r="A136" s="166">
        <v>133</v>
      </c>
      <c r="B136" s="166" t="s">
        <v>1307</v>
      </c>
      <c r="C136" s="163" t="s">
        <v>1308</v>
      </c>
      <c r="D136" s="163">
        <v>20</v>
      </c>
      <c r="E136" s="163">
        <v>0</v>
      </c>
      <c r="F136" s="163"/>
      <c r="G136" s="163">
        <v>5</v>
      </c>
      <c r="H136" s="163">
        <v>5</v>
      </c>
      <c r="I136" s="163">
        <v>5</v>
      </c>
      <c r="J136" s="163">
        <v>5</v>
      </c>
    </row>
    <row r="137" spans="1:10" ht="31.5">
      <c r="A137" s="166">
        <v>134</v>
      </c>
      <c r="B137" s="166" t="s">
        <v>1309</v>
      </c>
      <c r="C137" s="163" t="s">
        <v>1310</v>
      </c>
      <c r="D137" s="163">
        <v>20</v>
      </c>
      <c r="E137" s="163">
        <v>0</v>
      </c>
      <c r="F137" s="163"/>
      <c r="G137" s="163">
        <v>5</v>
      </c>
      <c r="H137" s="163">
        <v>5</v>
      </c>
      <c r="I137" s="163">
        <v>5</v>
      </c>
      <c r="J137" s="163">
        <v>5</v>
      </c>
    </row>
    <row r="138" spans="1:10" ht="31.5">
      <c r="A138" s="166">
        <v>135</v>
      </c>
      <c r="B138" s="166" t="s">
        <v>1311</v>
      </c>
      <c r="C138" s="163" t="s">
        <v>1312</v>
      </c>
      <c r="D138" s="163">
        <v>20</v>
      </c>
      <c r="E138" s="163">
        <v>0</v>
      </c>
      <c r="F138" s="163"/>
      <c r="G138" s="163">
        <v>5</v>
      </c>
      <c r="H138" s="163">
        <v>5</v>
      </c>
      <c r="I138" s="163">
        <v>5</v>
      </c>
      <c r="J138" s="163">
        <v>5</v>
      </c>
    </row>
    <row r="139" spans="1:10" ht="31.5">
      <c r="A139" s="166">
        <v>136</v>
      </c>
      <c r="B139" s="166" t="s">
        <v>1313</v>
      </c>
      <c r="C139" s="163" t="s">
        <v>1314</v>
      </c>
      <c r="D139" s="163">
        <v>12</v>
      </c>
      <c r="E139" s="163">
        <v>0</v>
      </c>
      <c r="F139" s="163"/>
      <c r="G139" s="163">
        <v>12</v>
      </c>
      <c r="H139" s="163"/>
      <c r="I139" s="163"/>
      <c r="J139" s="163"/>
    </row>
    <row r="140" spans="1:10" ht="63">
      <c r="A140" s="166">
        <v>137</v>
      </c>
      <c r="B140" s="218" t="s">
        <v>1315</v>
      </c>
      <c r="C140" s="163"/>
      <c r="D140" s="125">
        <v>20</v>
      </c>
      <c r="E140" s="163"/>
      <c r="F140" s="163"/>
      <c r="G140" s="163">
        <v>5</v>
      </c>
      <c r="H140" s="163">
        <v>5</v>
      </c>
      <c r="I140" s="163">
        <v>5</v>
      </c>
      <c r="J140" s="163">
        <v>5</v>
      </c>
    </row>
    <row r="141" spans="1:10" ht="31.5">
      <c r="A141" s="166">
        <v>138</v>
      </c>
      <c r="B141" s="174" t="s">
        <v>1316</v>
      </c>
      <c r="C141" s="154" t="s">
        <v>1317</v>
      </c>
      <c r="D141" s="154">
        <v>1</v>
      </c>
      <c r="E141" s="154"/>
      <c r="F141" s="154"/>
      <c r="G141" s="154">
        <v>1</v>
      </c>
      <c r="H141" s="154"/>
      <c r="I141" s="154"/>
      <c r="J141" s="154"/>
    </row>
    <row r="142" spans="1:10" ht="15.75">
      <c r="A142" s="166">
        <v>139</v>
      </c>
      <c r="B142" s="162" t="s">
        <v>1318</v>
      </c>
      <c r="C142" s="162" t="s">
        <v>1319</v>
      </c>
      <c r="D142" s="163">
        <v>15</v>
      </c>
      <c r="E142" s="163"/>
      <c r="F142" s="163"/>
      <c r="G142" s="163">
        <v>15</v>
      </c>
      <c r="H142" s="163"/>
      <c r="I142" s="163"/>
      <c r="J142" s="163"/>
    </row>
    <row r="143" spans="1:10" ht="15.75">
      <c r="A143" s="166">
        <v>140</v>
      </c>
      <c r="B143" s="154" t="s">
        <v>1320</v>
      </c>
      <c r="C143" s="154" t="s">
        <v>1321</v>
      </c>
      <c r="D143" s="154">
        <v>6</v>
      </c>
      <c r="E143" s="154"/>
      <c r="F143" s="154"/>
      <c r="G143" s="154"/>
      <c r="H143" s="154">
        <v>2</v>
      </c>
      <c r="I143" s="154"/>
      <c r="J143" s="154">
        <v>2</v>
      </c>
    </row>
    <row r="144" spans="1:10" ht="47.25">
      <c r="A144" s="166">
        <v>141</v>
      </c>
      <c r="B144" s="174" t="s">
        <v>1322</v>
      </c>
      <c r="C144" s="154" t="s">
        <v>1323</v>
      </c>
      <c r="D144" s="154">
        <v>3</v>
      </c>
      <c r="E144" s="154"/>
      <c r="F144" s="154"/>
      <c r="G144" s="154">
        <v>1</v>
      </c>
      <c r="H144" s="154">
        <v>1</v>
      </c>
      <c r="I144" s="154">
        <v>1</v>
      </c>
      <c r="J144" s="154"/>
    </row>
    <row r="145" spans="1:10" ht="18.75">
      <c r="A145" s="356" t="s">
        <v>1324</v>
      </c>
      <c r="B145" s="357"/>
      <c r="C145" s="357"/>
      <c r="D145" s="357"/>
      <c r="E145" s="357"/>
      <c r="F145" s="357"/>
      <c r="G145" s="357"/>
      <c r="H145" s="357"/>
      <c r="I145" s="357"/>
      <c r="J145" s="358"/>
    </row>
    <row r="146" spans="1:10" ht="47.25">
      <c r="A146" s="166">
        <v>142</v>
      </c>
      <c r="B146" s="186" t="s">
        <v>1241</v>
      </c>
      <c r="C146" s="166" t="s">
        <v>1242</v>
      </c>
      <c r="D146" s="173">
        <v>10</v>
      </c>
      <c r="E146" s="163" t="s">
        <v>126</v>
      </c>
      <c r="F146" s="163"/>
      <c r="G146" s="183"/>
      <c r="H146" s="183"/>
      <c r="I146" s="183">
        <v>10</v>
      </c>
      <c r="J146" s="183"/>
    </row>
    <row r="147" spans="1:10" ht="15.75">
      <c r="A147" s="166">
        <v>143</v>
      </c>
      <c r="B147" s="186" t="s">
        <v>1243</v>
      </c>
      <c r="C147" s="331" t="s">
        <v>1244</v>
      </c>
      <c r="D147" s="173">
        <v>500</v>
      </c>
      <c r="E147" s="163" t="s">
        <v>126</v>
      </c>
      <c r="F147" s="163"/>
      <c r="G147" s="183"/>
      <c r="H147" s="183">
        <v>500</v>
      </c>
      <c r="I147" s="183"/>
      <c r="J147" s="183"/>
    </row>
    <row r="148" spans="1:10" ht="15.75">
      <c r="A148" s="166">
        <v>144</v>
      </c>
      <c r="B148" s="186" t="s">
        <v>1243</v>
      </c>
      <c r="C148" s="331" t="s">
        <v>1245</v>
      </c>
      <c r="D148" s="173">
        <v>1000</v>
      </c>
      <c r="E148" s="163" t="s">
        <v>126</v>
      </c>
      <c r="F148" s="163"/>
      <c r="G148" s="183"/>
      <c r="H148" s="183">
        <v>1000</v>
      </c>
      <c r="I148" s="183"/>
      <c r="J148" s="183"/>
    </row>
    <row r="149" spans="1:10" ht="31.5">
      <c r="A149" s="166">
        <v>145</v>
      </c>
      <c r="B149" s="186" t="s">
        <v>1246</v>
      </c>
      <c r="C149" s="331"/>
      <c r="D149" s="173">
        <v>100</v>
      </c>
      <c r="E149" s="163" t="s">
        <v>286</v>
      </c>
      <c r="F149" s="163"/>
      <c r="G149" s="183">
        <f t="shared" ref="G149:G171" si="16">D149/4</f>
        <v>25</v>
      </c>
      <c r="H149" s="183">
        <f t="shared" ref="H149:H171" si="17">D149/4</f>
        <v>25</v>
      </c>
      <c r="I149" s="183">
        <f t="shared" ref="I149:I171" si="18">D149/4</f>
        <v>25</v>
      </c>
      <c r="J149" s="183">
        <f t="shared" ref="J149:J171" si="19">D149/4</f>
        <v>25</v>
      </c>
    </row>
    <row r="150" spans="1:10" ht="15.75">
      <c r="A150" s="166">
        <v>146</v>
      </c>
      <c r="B150" s="186" t="s">
        <v>1247</v>
      </c>
      <c r="C150" s="166"/>
      <c r="D150" s="173">
        <v>100</v>
      </c>
      <c r="E150" s="186" t="s">
        <v>126</v>
      </c>
      <c r="F150" s="186"/>
      <c r="G150" s="183">
        <f t="shared" si="16"/>
        <v>25</v>
      </c>
      <c r="H150" s="183">
        <f t="shared" si="17"/>
        <v>25</v>
      </c>
      <c r="I150" s="183">
        <f t="shared" si="18"/>
        <v>25</v>
      </c>
      <c r="J150" s="183">
        <f t="shared" si="19"/>
        <v>25</v>
      </c>
    </row>
    <row r="151" spans="1:10" ht="15.75">
      <c r="A151" s="166">
        <v>147</v>
      </c>
      <c r="B151" s="186" t="s">
        <v>1248</v>
      </c>
      <c r="C151" s="166"/>
      <c r="D151" s="173">
        <v>24</v>
      </c>
      <c r="E151" s="186" t="s">
        <v>126</v>
      </c>
      <c r="F151" s="186"/>
      <c r="G151" s="183">
        <f t="shared" si="16"/>
        <v>6</v>
      </c>
      <c r="H151" s="183">
        <f t="shared" si="17"/>
        <v>6</v>
      </c>
      <c r="I151" s="183">
        <f t="shared" si="18"/>
        <v>6</v>
      </c>
      <c r="J151" s="183">
        <f t="shared" si="19"/>
        <v>6</v>
      </c>
    </row>
    <row r="152" spans="1:10" ht="15.75">
      <c r="A152" s="166">
        <v>148</v>
      </c>
      <c r="B152" s="186" t="s">
        <v>1249</v>
      </c>
      <c r="C152" s="166"/>
      <c r="D152" s="173">
        <v>50</v>
      </c>
      <c r="E152" s="186" t="s">
        <v>126</v>
      </c>
      <c r="F152" s="186"/>
      <c r="G152" s="183">
        <f t="shared" si="16"/>
        <v>12.5</v>
      </c>
      <c r="H152" s="183">
        <f t="shared" si="17"/>
        <v>12.5</v>
      </c>
      <c r="I152" s="183">
        <f t="shared" si="18"/>
        <v>12.5</v>
      </c>
      <c r="J152" s="183">
        <f t="shared" si="19"/>
        <v>12.5</v>
      </c>
    </row>
    <row r="153" spans="1:10" ht="15.75">
      <c r="A153" s="166">
        <v>149</v>
      </c>
      <c r="B153" s="186" t="s">
        <v>1250</v>
      </c>
      <c r="C153" s="166"/>
      <c r="D153" s="173">
        <v>100</v>
      </c>
      <c r="E153" s="186" t="s">
        <v>126</v>
      </c>
      <c r="F153" s="186"/>
      <c r="G153" s="183">
        <f t="shared" si="16"/>
        <v>25</v>
      </c>
      <c r="H153" s="183">
        <f t="shared" si="17"/>
        <v>25</v>
      </c>
      <c r="I153" s="183">
        <f t="shared" si="18"/>
        <v>25</v>
      </c>
      <c r="J153" s="183">
        <f t="shared" si="19"/>
        <v>25</v>
      </c>
    </row>
    <row r="154" spans="1:10" ht="31.5">
      <c r="A154" s="166">
        <v>150</v>
      </c>
      <c r="B154" s="186" t="s">
        <v>1251</v>
      </c>
      <c r="C154" s="166"/>
      <c r="D154" s="173">
        <v>40</v>
      </c>
      <c r="E154" s="186" t="s">
        <v>1277</v>
      </c>
      <c r="F154" s="186"/>
      <c r="G154" s="183">
        <f t="shared" si="16"/>
        <v>10</v>
      </c>
      <c r="H154" s="183">
        <f t="shared" si="17"/>
        <v>10</v>
      </c>
      <c r="I154" s="183">
        <f t="shared" si="18"/>
        <v>10</v>
      </c>
      <c r="J154" s="183">
        <f t="shared" si="19"/>
        <v>10</v>
      </c>
    </row>
    <row r="155" spans="1:10" ht="31.5">
      <c r="A155" s="166">
        <v>151</v>
      </c>
      <c r="B155" s="186" t="s">
        <v>1252</v>
      </c>
      <c r="C155" s="166"/>
      <c r="D155" s="173">
        <v>40</v>
      </c>
      <c r="E155" s="186" t="s">
        <v>1277</v>
      </c>
      <c r="F155" s="186"/>
      <c r="G155" s="183">
        <f t="shared" si="16"/>
        <v>10</v>
      </c>
      <c r="H155" s="183">
        <f t="shared" si="17"/>
        <v>10</v>
      </c>
      <c r="I155" s="183">
        <f t="shared" si="18"/>
        <v>10</v>
      </c>
      <c r="J155" s="183">
        <f t="shared" si="19"/>
        <v>10</v>
      </c>
    </row>
    <row r="156" spans="1:10" ht="16.5" customHeight="1">
      <c r="A156" s="166">
        <v>152</v>
      </c>
      <c r="B156" s="186" t="s">
        <v>1253</v>
      </c>
      <c r="C156" s="166"/>
      <c r="D156" s="173">
        <v>40</v>
      </c>
      <c r="E156" s="186" t="s">
        <v>1277</v>
      </c>
      <c r="F156" s="186"/>
      <c r="G156" s="183">
        <f t="shared" si="16"/>
        <v>10</v>
      </c>
      <c r="H156" s="183">
        <f t="shared" si="17"/>
        <v>10</v>
      </c>
      <c r="I156" s="183">
        <f t="shared" si="18"/>
        <v>10</v>
      </c>
      <c r="J156" s="183">
        <f t="shared" si="19"/>
        <v>10</v>
      </c>
    </row>
    <row r="157" spans="1:10" ht="31.5">
      <c r="A157" s="166">
        <v>153</v>
      </c>
      <c r="B157" s="186" t="s">
        <v>1254</v>
      </c>
      <c r="C157" s="166"/>
      <c r="D157" s="173">
        <v>40</v>
      </c>
      <c r="E157" s="186" t="s">
        <v>1277</v>
      </c>
      <c r="F157" s="186"/>
      <c r="G157" s="183">
        <f t="shared" si="16"/>
        <v>10</v>
      </c>
      <c r="H157" s="183">
        <f t="shared" si="17"/>
        <v>10</v>
      </c>
      <c r="I157" s="183">
        <f t="shared" si="18"/>
        <v>10</v>
      </c>
      <c r="J157" s="183">
        <f t="shared" si="19"/>
        <v>10</v>
      </c>
    </row>
    <row r="158" spans="1:10" ht="47.25">
      <c r="A158" s="166">
        <v>154</v>
      </c>
      <c r="B158" s="186" t="s">
        <v>1255</v>
      </c>
      <c r="C158" s="166" t="s">
        <v>1256</v>
      </c>
      <c r="D158" s="173">
        <v>60</v>
      </c>
      <c r="E158" s="186" t="s">
        <v>1277</v>
      </c>
      <c r="F158" s="186"/>
      <c r="G158" s="183">
        <f t="shared" si="16"/>
        <v>15</v>
      </c>
      <c r="H158" s="183">
        <f t="shared" si="17"/>
        <v>15</v>
      </c>
      <c r="I158" s="183">
        <f t="shared" si="18"/>
        <v>15</v>
      </c>
      <c r="J158" s="183">
        <f t="shared" si="19"/>
        <v>15</v>
      </c>
    </row>
    <row r="159" spans="1:10" ht="31.5">
      <c r="A159" s="166">
        <v>155</v>
      </c>
      <c r="B159" s="186" t="s">
        <v>1257</v>
      </c>
      <c r="C159" s="166" t="s">
        <v>1258</v>
      </c>
      <c r="D159" s="173">
        <v>50</v>
      </c>
      <c r="E159" s="186" t="s">
        <v>1277</v>
      </c>
      <c r="F159" s="186"/>
      <c r="G159" s="183">
        <f t="shared" si="16"/>
        <v>12.5</v>
      </c>
      <c r="H159" s="183">
        <f t="shared" si="17"/>
        <v>12.5</v>
      </c>
      <c r="I159" s="183">
        <f t="shared" si="18"/>
        <v>12.5</v>
      </c>
      <c r="J159" s="183">
        <f t="shared" si="19"/>
        <v>12.5</v>
      </c>
    </row>
    <row r="160" spans="1:10" ht="31.5">
      <c r="A160" s="166">
        <v>156</v>
      </c>
      <c r="B160" s="186" t="s">
        <v>1259</v>
      </c>
      <c r="C160" s="166" t="s">
        <v>1260</v>
      </c>
      <c r="D160" s="173">
        <v>40</v>
      </c>
      <c r="E160" s="186" t="s">
        <v>314</v>
      </c>
      <c r="F160" s="186"/>
      <c r="G160" s="183">
        <f t="shared" si="16"/>
        <v>10</v>
      </c>
      <c r="H160" s="183">
        <f t="shared" si="17"/>
        <v>10</v>
      </c>
      <c r="I160" s="183">
        <f t="shared" si="18"/>
        <v>10</v>
      </c>
      <c r="J160" s="183">
        <f t="shared" si="19"/>
        <v>10</v>
      </c>
    </row>
    <row r="161" spans="1:10" ht="31.5">
      <c r="A161" s="166">
        <v>157</v>
      </c>
      <c r="B161" s="186" t="s">
        <v>1261</v>
      </c>
      <c r="C161" s="166" t="s">
        <v>1260</v>
      </c>
      <c r="D161" s="173">
        <v>40</v>
      </c>
      <c r="E161" s="186" t="s">
        <v>314</v>
      </c>
      <c r="F161" s="186"/>
      <c r="G161" s="183">
        <f t="shared" si="16"/>
        <v>10</v>
      </c>
      <c r="H161" s="183">
        <f t="shared" si="17"/>
        <v>10</v>
      </c>
      <c r="I161" s="183">
        <f t="shared" si="18"/>
        <v>10</v>
      </c>
      <c r="J161" s="183">
        <f t="shared" si="19"/>
        <v>10</v>
      </c>
    </row>
    <row r="162" spans="1:10" ht="15.75">
      <c r="A162" s="166">
        <v>158</v>
      </c>
      <c r="B162" s="186" t="s">
        <v>1262</v>
      </c>
      <c r="C162" s="166" t="s">
        <v>1260</v>
      </c>
      <c r="D162" s="173">
        <v>40</v>
      </c>
      <c r="E162" s="186" t="s">
        <v>314</v>
      </c>
      <c r="F162" s="186"/>
      <c r="G162" s="183">
        <f t="shared" si="16"/>
        <v>10</v>
      </c>
      <c r="H162" s="183">
        <f t="shared" si="17"/>
        <v>10</v>
      </c>
      <c r="I162" s="183">
        <f t="shared" si="18"/>
        <v>10</v>
      </c>
      <c r="J162" s="183">
        <f t="shared" si="19"/>
        <v>10</v>
      </c>
    </row>
    <row r="163" spans="1:10" ht="31.5">
      <c r="A163" s="166">
        <v>159</v>
      </c>
      <c r="B163" s="186" t="s">
        <v>1263</v>
      </c>
      <c r="C163" s="166" t="s">
        <v>1260</v>
      </c>
      <c r="D163" s="173">
        <v>30</v>
      </c>
      <c r="E163" s="186" t="s">
        <v>314</v>
      </c>
      <c r="F163" s="186"/>
      <c r="G163" s="183">
        <f t="shared" si="16"/>
        <v>7.5</v>
      </c>
      <c r="H163" s="183">
        <f t="shared" si="17"/>
        <v>7.5</v>
      </c>
      <c r="I163" s="183">
        <f t="shared" si="18"/>
        <v>7.5</v>
      </c>
      <c r="J163" s="183">
        <f t="shared" si="19"/>
        <v>7.5</v>
      </c>
    </row>
    <row r="164" spans="1:10" ht="31.5">
      <c r="A164" s="166">
        <v>160</v>
      </c>
      <c r="B164" s="186" t="s">
        <v>1264</v>
      </c>
      <c r="C164" s="166" t="s">
        <v>1265</v>
      </c>
      <c r="D164" s="173">
        <v>40</v>
      </c>
      <c r="E164" s="186" t="s">
        <v>314</v>
      </c>
      <c r="F164" s="186"/>
      <c r="G164" s="183">
        <f t="shared" si="16"/>
        <v>10</v>
      </c>
      <c r="H164" s="183">
        <f t="shared" si="17"/>
        <v>10</v>
      </c>
      <c r="I164" s="183">
        <f t="shared" si="18"/>
        <v>10</v>
      </c>
      <c r="J164" s="183">
        <f t="shared" si="19"/>
        <v>10</v>
      </c>
    </row>
    <row r="165" spans="1:10" ht="31.5">
      <c r="A165" s="166">
        <v>161</v>
      </c>
      <c r="B165" s="186" t="s">
        <v>1266</v>
      </c>
      <c r="C165" s="166" t="s">
        <v>1260</v>
      </c>
      <c r="D165" s="173">
        <v>25</v>
      </c>
      <c r="E165" s="186" t="s">
        <v>314</v>
      </c>
      <c r="F165" s="186"/>
      <c r="G165" s="183">
        <f t="shared" si="16"/>
        <v>6.25</v>
      </c>
      <c r="H165" s="183">
        <f t="shared" si="17"/>
        <v>6.25</v>
      </c>
      <c r="I165" s="183">
        <f t="shared" si="18"/>
        <v>6.25</v>
      </c>
      <c r="J165" s="183">
        <f t="shared" si="19"/>
        <v>6.25</v>
      </c>
    </row>
    <row r="166" spans="1:10" ht="15.75">
      <c r="A166" s="166">
        <v>162</v>
      </c>
      <c r="B166" s="186" t="s">
        <v>1267</v>
      </c>
      <c r="C166" s="166" t="s">
        <v>1260</v>
      </c>
      <c r="D166" s="173">
        <v>60</v>
      </c>
      <c r="E166" s="186" t="s">
        <v>286</v>
      </c>
      <c r="F166" s="186"/>
      <c r="G166" s="183">
        <f t="shared" si="16"/>
        <v>15</v>
      </c>
      <c r="H166" s="183">
        <f t="shared" si="17"/>
        <v>15</v>
      </c>
      <c r="I166" s="183">
        <f t="shared" si="18"/>
        <v>15</v>
      </c>
      <c r="J166" s="183">
        <f t="shared" si="19"/>
        <v>15</v>
      </c>
    </row>
    <row r="167" spans="1:10" ht="31.5">
      <c r="A167" s="166">
        <v>163</v>
      </c>
      <c r="B167" s="186" t="s">
        <v>1268</v>
      </c>
      <c r="C167" s="166" t="s">
        <v>1269</v>
      </c>
      <c r="D167" s="173">
        <v>76</v>
      </c>
      <c r="E167" s="186" t="s">
        <v>1277</v>
      </c>
      <c r="F167" s="186"/>
      <c r="G167" s="183">
        <f t="shared" si="16"/>
        <v>19</v>
      </c>
      <c r="H167" s="183">
        <f t="shared" si="17"/>
        <v>19</v>
      </c>
      <c r="I167" s="183">
        <f t="shared" si="18"/>
        <v>19</v>
      </c>
      <c r="J167" s="183">
        <f t="shared" si="19"/>
        <v>19</v>
      </c>
    </row>
    <row r="168" spans="1:10" ht="31.5">
      <c r="A168" s="166">
        <v>164</v>
      </c>
      <c r="B168" s="186" t="s">
        <v>1270</v>
      </c>
      <c r="C168" s="166" t="s">
        <v>1269</v>
      </c>
      <c r="D168" s="173">
        <v>96</v>
      </c>
      <c r="E168" s="186" t="s">
        <v>1277</v>
      </c>
      <c r="F168" s="186"/>
      <c r="G168" s="183">
        <f t="shared" si="16"/>
        <v>24</v>
      </c>
      <c r="H168" s="183">
        <f t="shared" si="17"/>
        <v>24</v>
      </c>
      <c r="I168" s="183">
        <f t="shared" si="18"/>
        <v>24</v>
      </c>
      <c r="J168" s="183">
        <f t="shared" si="19"/>
        <v>24</v>
      </c>
    </row>
    <row r="169" spans="1:10" ht="47.25">
      <c r="A169" s="166">
        <v>165</v>
      </c>
      <c r="B169" s="186" t="s">
        <v>1271</v>
      </c>
      <c r="C169" s="186" t="s">
        <v>1269</v>
      </c>
      <c r="D169" s="173">
        <v>150</v>
      </c>
      <c r="E169" s="186" t="s">
        <v>1277</v>
      </c>
      <c r="F169" s="186"/>
      <c r="G169" s="183">
        <f t="shared" si="16"/>
        <v>37.5</v>
      </c>
      <c r="H169" s="183">
        <f t="shared" si="17"/>
        <v>37.5</v>
      </c>
      <c r="I169" s="183">
        <f t="shared" si="18"/>
        <v>37.5</v>
      </c>
      <c r="J169" s="183">
        <f t="shared" si="19"/>
        <v>37.5</v>
      </c>
    </row>
    <row r="170" spans="1:10" ht="47.25">
      <c r="A170" s="166">
        <v>166</v>
      </c>
      <c r="B170" s="186" t="s">
        <v>1272</v>
      </c>
      <c r="C170" s="186" t="s">
        <v>1269</v>
      </c>
      <c r="D170" s="173">
        <v>150</v>
      </c>
      <c r="E170" s="186" t="s">
        <v>1277</v>
      </c>
      <c r="F170" s="186"/>
      <c r="G170" s="183">
        <f t="shared" si="16"/>
        <v>37.5</v>
      </c>
      <c r="H170" s="183">
        <f t="shared" si="17"/>
        <v>37.5</v>
      </c>
      <c r="I170" s="183">
        <f t="shared" si="18"/>
        <v>37.5</v>
      </c>
      <c r="J170" s="183">
        <f t="shared" si="19"/>
        <v>37.5</v>
      </c>
    </row>
    <row r="171" spans="1:10" ht="31.5">
      <c r="A171" s="166">
        <v>167</v>
      </c>
      <c r="B171" s="186" t="s">
        <v>1273</v>
      </c>
      <c r="C171" s="186" t="s">
        <v>1269</v>
      </c>
      <c r="D171" s="173">
        <v>150</v>
      </c>
      <c r="E171" s="186" t="s">
        <v>1277</v>
      </c>
      <c r="F171" s="186"/>
      <c r="G171" s="183">
        <f t="shared" si="16"/>
        <v>37.5</v>
      </c>
      <c r="H171" s="183">
        <f t="shared" si="17"/>
        <v>37.5</v>
      </c>
      <c r="I171" s="183">
        <f t="shared" si="18"/>
        <v>37.5</v>
      </c>
      <c r="J171" s="183">
        <f t="shared" si="19"/>
        <v>37.5</v>
      </c>
    </row>
    <row r="172" spans="1:10" ht="31.5">
      <c r="A172" s="166">
        <v>168</v>
      </c>
      <c r="B172" s="186" t="s">
        <v>1274</v>
      </c>
      <c r="C172" s="186"/>
      <c r="D172" s="173">
        <v>400</v>
      </c>
      <c r="E172" s="173" t="s">
        <v>1278</v>
      </c>
      <c r="F172" s="173"/>
      <c r="G172" s="183"/>
      <c r="H172" s="183">
        <v>200</v>
      </c>
      <c r="I172" s="183"/>
      <c r="J172" s="183">
        <v>400</v>
      </c>
    </row>
    <row r="173" spans="1:10" ht="15.75">
      <c r="A173" s="166">
        <v>169</v>
      </c>
      <c r="B173" s="186" t="s">
        <v>1275</v>
      </c>
      <c r="C173" s="186"/>
      <c r="D173" s="173">
        <v>30</v>
      </c>
      <c r="E173" s="186" t="s">
        <v>126</v>
      </c>
      <c r="F173" s="186"/>
      <c r="G173" s="183">
        <f>D173/4</f>
        <v>7.5</v>
      </c>
      <c r="H173" s="183">
        <f>D173/4</f>
        <v>7.5</v>
      </c>
      <c r="I173" s="183">
        <f>D173/4</f>
        <v>7.5</v>
      </c>
      <c r="J173" s="183">
        <f>D173/4</f>
        <v>7.5</v>
      </c>
    </row>
    <row r="174" spans="1:10" ht="31.5">
      <c r="A174" s="166">
        <v>170</v>
      </c>
      <c r="B174" s="186" t="s">
        <v>1276</v>
      </c>
      <c r="C174" s="186"/>
      <c r="D174" s="173">
        <v>150</v>
      </c>
      <c r="E174" s="186" t="s">
        <v>1279</v>
      </c>
      <c r="F174" s="186"/>
      <c r="G174" s="183">
        <f>D174/4</f>
        <v>37.5</v>
      </c>
      <c r="H174" s="183">
        <f>D174/4</f>
        <v>37.5</v>
      </c>
      <c r="I174" s="183">
        <f>D174/4</f>
        <v>37.5</v>
      </c>
      <c r="J174" s="183">
        <f>D174/4</f>
        <v>37.5</v>
      </c>
    </row>
    <row r="175" spans="1:10" ht="31.5">
      <c r="A175" s="166">
        <v>171</v>
      </c>
      <c r="B175" s="186" t="s">
        <v>1264</v>
      </c>
      <c r="C175" s="166" t="s">
        <v>1265</v>
      </c>
      <c r="D175" s="173">
        <v>40</v>
      </c>
      <c r="E175" s="186" t="s">
        <v>314</v>
      </c>
      <c r="F175" s="186"/>
      <c r="G175" s="183">
        <f t="shared" ref="G175:G182" si="20">D175/4</f>
        <v>10</v>
      </c>
      <c r="H175" s="183">
        <f t="shared" ref="H175:H182" si="21">D175/4</f>
        <v>10</v>
      </c>
      <c r="I175" s="183">
        <f t="shared" ref="I175:I182" si="22">D175/4</f>
        <v>10</v>
      </c>
      <c r="J175" s="183">
        <f t="shared" ref="J175:J182" si="23">D175/4</f>
        <v>10</v>
      </c>
    </row>
    <row r="176" spans="1:10" ht="31.5">
      <c r="A176" s="166">
        <v>172</v>
      </c>
      <c r="B176" s="186" t="s">
        <v>1266</v>
      </c>
      <c r="C176" s="166" t="s">
        <v>1260</v>
      </c>
      <c r="D176" s="173">
        <v>25</v>
      </c>
      <c r="E176" s="186" t="s">
        <v>314</v>
      </c>
      <c r="F176" s="186"/>
      <c r="G176" s="183">
        <f t="shared" si="20"/>
        <v>6.25</v>
      </c>
      <c r="H176" s="183">
        <f t="shared" si="21"/>
        <v>6.25</v>
      </c>
      <c r="I176" s="183">
        <f t="shared" si="22"/>
        <v>6.25</v>
      </c>
      <c r="J176" s="183">
        <f t="shared" si="23"/>
        <v>6.25</v>
      </c>
    </row>
    <row r="177" spans="1:10" ht="15.75">
      <c r="A177" s="166">
        <v>173</v>
      </c>
      <c r="B177" s="186" t="s">
        <v>1267</v>
      </c>
      <c r="C177" s="166" t="s">
        <v>1260</v>
      </c>
      <c r="D177" s="173">
        <v>60</v>
      </c>
      <c r="E177" s="186" t="s">
        <v>286</v>
      </c>
      <c r="F177" s="186"/>
      <c r="G177" s="183">
        <f t="shared" si="20"/>
        <v>15</v>
      </c>
      <c r="H177" s="183">
        <f t="shared" si="21"/>
        <v>15</v>
      </c>
      <c r="I177" s="183">
        <f t="shared" si="22"/>
        <v>15</v>
      </c>
      <c r="J177" s="183">
        <f t="shared" si="23"/>
        <v>15</v>
      </c>
    </row>
    <row r="178" spans="1:10" ht="31.5">
      <c r="A178" s="166">
        <v>174</v>
      </c>
      <c r="B178" s="186" t="s">
        <v>1268</v>
      </c>
      <c r="C178" s="166" t="s">
        <v>1269</v>
      </c>
      <c r="D178" s="173">
        <v>76</v>
      </c>
      <c r="E178" s="186" t="s">
        <v>1277</v>
      </c>
      <c r="F178" s="186"/>
      <c r="G178" s="183">
        <f t="shared" si="20"/>
        <v>19</v>
      </c>
      <c r="H178" s="183">
        <f t="shared" si="21"/>
        <v>19</v>
      </c>
      <c r="I178" s="183">
        <f t="shared" si="22"/>
        <v>19</v>
      </c>
      <c r="J178" s="183">
        <f t="shared" si="23"/>
        <v>19</v>
      </c>
    </row>
    <row r="179" spans="1:10" ht="31.5">
      <c r="A179" s="166">
        <v>175</v>
      </c>
      <c r="B179" s="186" t="s">
        <v>1270</v>
      </c>
      <c r="C179" s="166" t="s">
        <v>1269</v>
      </c>
      <c r="D179" s="173">
        <v>96</v>
      </c>
      <c r="E179" s="186" t="s">
        <v>1277</v>
      </c>
      <c r="F179" s="186"/>
      <c r="G179" s="183">
        <f t="shared" si="20"/>
        <v>24</v>
      </c>
      <c r="H179" s="183">
        <f t="shared" si="21"/>
        <v>24</v>
      </c>
      <c r="I179" s="183">
        <f t="shared" si="22"/>
        <v>24</v>
      </c>
      <c r="J179" s="183">
        <f t="shared" si="23"/>
        <v>24</v>
      </c>
    </row>
    <row r="180" spans="1:10" ht="47.25">
      <c r="A180" s="166">
        <v>176</v>
      </c>
      <c r="B180" s="186" t="s">
        <v>1271</v>
      </c>
      <c r="C180" s="186" t="s">
        <v>1269</v>
      </c>
      <c r="D180" s="173">
        <v>150</v>
      </c>
      <c r="E180" s="186" t="s">
        <v>1277</v>
      </c>
      <c r="F180" s="186"/>
      <c r="G180" s="183">
        <f t="shared" si="20"/>
        <v>37.5</v>
      </c>
      <c r="H180" s="183">
        <f t="shared" si="21"/>
        <v>37.5</v>
      </c>
      <c r="I180" s="183">
        <f t="shared" si="22"/>
        <v>37.5</v>
      </c>
      <c r="J180" s="183">
        <f t="shared" si="23"/>
        <v>37.5</v>
      </c>
    </row>
    <row r="181" spans="1:10" ht="47.25">
      <c r="A181" s="166">
        <v>177</v>
      </c>
      <c r="B181" s="186" t="s">
        <v>1272</v>
      </c>
      <c r="C181" s="186" t="s">
        <v>1269</v>
      </c>
      <c r="D181" s="173">
        <v>150</v>
      </c>
      <c r="E181" s="186" t="s">
        <v>1277</v>
      </c>
      <c r="F181" s="186"/>
      <c r="G181" s="183">
        <f t="shared" si="20"/>
        <v>37.5</v>
      </c>
      <c r="H181" s="183">
        <f t="shared" si="21"/>
        <v>37.5</v>
      </c>
      <c r="I181" s="183">
        <f t="shared" si="22"/>
        <v>37.5</v>
      </c>
      <c r="J181" s="183">
        <f t="shared" si="23"/>
        <v>37.5</v>
      </c>
    </row>
    <row r="182" spans="1:10" ht="31.5">
      <c r="A182" s="166">
        <v>178</v>
      </c>
      <c r="B182" s="186" t="s">
        <v>1273</v>
      </c>
      <c r="C182" s="186" t="s">
        <v>1269</v>
      </c>
      <c r="D182" s="173">
        <v>150</v>
      </c>
      <c r="E182" s="186" t="s">
        <v>1277</v>
      </c>
      <c r="F182" s="186"/>
      <c r="G182" s="183">
        <f t="shared" si="20"/>
        <v>37.5</v>
      </c>
      <c r="H182" s="183">
        <f t="shared" si="21"/>
        <v>37.5</v>
      </c>
      <c r="I182" s="183">
        <f t="shared" si="22"/>
        <v>37.5</v>
      </c>
      <c r="J182" s="183">
        <f t="shared" si="23"/>
        <v>37.5</v>
      </c>
    </row>
    <row r="183" spans="1:10" ht="31.5">
      <c r="A183" s="166">
        <v>179</v>
      </c>
      <c r="B183" s="186" t="s">
        <v>1274</v>
      </c>
      <c r="C183" s="186"/>
      <c r="D183" s="173">
        <v>400</v>
      </c>
      <c r="E183" s="173" t="s">
        <v>1278</v>
      </c>
      <c r="F183" s="173"/>
      <c r="G183" s="183"/>
      <c r="H183" s="183">
        <v>200</v>
      </c>
      <c r="I183" s="183"/>
      <c r="J183" s="183">
        <v>400</v>
      </c>
    </row>
    <row r="184" spans="1:10" ht="15.75">
      <c r="A184" s="166">
        <v>180</v>
      </c>
      <c r="B184" s="186" t="s">
        <v>1275</v>
      </c>
      <c r="C184" s="186"/>
      <c r="D184" s="173">
        <v>30</v>
      </c>
      <c r="E184" s="186" t="s">
        <v>126</v>
      </c>
      <c r="F184" s="186"/>
      <c r="G184" s="183">
        <f>D184/4</f>
        <v>7.5</v>
      </c>
      <c r="H184" s="183">
        <f>D184/4</f>
        <v>7.5</v>
      </c>
      <c r="I184" s="183">
        <f>D184/4</f>
        <v>7.5</v>
      </c>
      <c r="J184" s="183">
        <f>D184/4</f>
        <v>7.5</v>
      </c>
    </row>
    <row r="185" spans="1:10" ht="31.5">
      <c r="A185" s="166">
        <v>181</v>
      </c>
      <c r="B185" s="186" t="s">
        <v>1276</v>
      </c>
      <c r="C185" s="186"/>
      <c r="D185" s="173">
        <v>150</v>
      </c>
      <c r="E185" s="186" t="s">
        <v>1279</v>
      </c>
      <c r="F185" s="186"/>
      <c r="G185" s="183">
        <f>D185/4</f>
        <v>37.5</v>
      </c>
      <c r="H185" s="183">
        <f>D185/4</f>
        <v>37.5</v>
      </c>
      <c r="I185" s="183">
        <f>D185/4</f>
        <v>37.5</v>
      </c>
      <c r="J185" s="183">
        <f>D185/4</f>
        <v>37.5</v>
      </c>
    </row>
    <row r="186" spans="1:10" ht="15.75" customHeight="1">
      <c r="A186" s="359" t="s">
        <v>3188</v>
      </c>
      <c r="B186" s="359"/>
      <c r="C186" s="359"/>
      <c r="D186" s="359"/>
      <c r="E186" s="359"/>
      <c r="F186" s="359"/>
      <c r="G186" s="359"/>
      <c r="H186" s="359"/>
      <c r="I186" s="359"/>
      <c r="J186" s="360"/>
    </row>
    <row r="187" spans="1:10" s="96" customFormat="1" ht="39.75" customHeight="1">
      <c r="A187" s="166">
        <v>182</v>
      </c>
      <c r="B187" s="166" t="s">
        <v>3274</v>
      </c>
      <c r="C187" s="166" t="s">
        <v>3275</v>
      </c>
      <c r="D187" s="163">
        <v>5</v>
      </c>
      <c r="E187" s="163" t="s">
        <v>286</v>
      </c>
      <c r="F187" s="166" t="s">
        <v>3276</v>
      </c>
      <c r="G187" s="163">
        <v>5</v>
      </c>
      <c r="H187" s="163"/>
      <c r="I187" s="163"/>
      <c r="J187" s="163"/>
    </row>
    <row r="188" spans="1:10" ht="31.5">
      <c r="A188" s="190">
        <v>183</v>
      </c>
      <c r="B188" s="186" t="s">
        <v>652</v>
      </c>
      <c r="C188" s="163" t="s">
        <v>3189</v>
      </c>
      <c r="D188" s="163">
        <v>100</v>
      </c>
      <c r="E188" s="163" t="s">
        <v>286</v>
      </c>
      <c r="F188" s="163" t="s">
        <v>3190</v>
      </c>
      <c r="G188" s="163">
        <v>50</v>
      </c>
      <c r="H188" s="163">
        <v>50</v>
      </c>
      <c r="I188" s="190"/>
      <c r="J188" s="163"/>
    </row>
    <row r="189" spans="1:10" ht="31.5">
      <c r="A189" s="166">
        <v>184</v>
      </c>
      <c r="B189" s="166" t="s">
        <v>654</v>
      </c>
      <c r="C189" s="186" t="s">
        <v>655</v>
      </c>
      <c r="D189" s="163">
        <v>10</v>
      </c>
      <c r="E189" s="163" t="s">
        <v>286</v>
      </c>
      <c r="F189" s="163" t="s">
        <v>3191</v>
      </c>
      <c r="G189" s="163">
        <v>5</v>
      </c>
      <c r="H189" s="163">
        <v>5</v>
      </c>
      <c r="I189" s="163"/>
      <c r="J189" s="163"/>
    </row>
    <row r="190" spans="1:10" ht="31.5">
      <c r="A190" s="190">
        <v>185</v>
      </c>
      <c r="B190" s="186" t="s">
        <v>3192</v>
      </c>
      <c r="C190" s="163" t="s">
        <v>3193</v>
      </c>
      <c r="D190" s="163">
        <v>10</v>
      </c>
      <c r="E190" s="163" t="s">
        <v>286</v>
      </c>
      <c r="F190" s="163" t="s">
        <v>3194</v>
      </c>
      <c r="G190" s="163">
        <v>5</v>
      </c>
      <c r="H190" s="163">
        <v>5</v>
      </c>
      <c r="I190" s="163"/>
      <c r="J190" s="163"/>
    </row>
    <row r="191" spans="1:10" ht="47.25">
      <c r="A191" s="166">
        <v>186</v>
      </c>
      <c r="B191" s="166" t="s">
        <v>656</v>
      </c>
      <c r="C191" s="166" t="s">
        <v>3195</v>
      </c>
      <c r="D191" s="163">
        <v>1000</v>
      </c>
      <c r="E191" s="163" t="s">
        <v>286</v>
      </c>
      <c r="F191" s="163"/>
      <c r="G191" s="163">
        <v>500</v>
      </c>
      <c r="H191" s="163">
        <v>500</v>
      </c>
      <c r="I191" s="163"/>
      <c r="J191" s="163"/>
    </row>
    <row r="192" spans="1:10" ht="15.75">
      <c r="A192" s="190">
        <v>187</v>
      </c>
      <c r="B192" s="163" t="s">
        <v>657</v>
      </c>
      <c r="C192" s="163"/>
      <c r="D192" s="163">
        <v>300</v>
      </c>
      <c r="E192" s="163" t="s">
        <v>286</v>
      </c>
      <c r="F192" s="163" t="s">
        <v>3191</v>
      </c>
      <c r="G192" s="163">
        <v>200</v>
      </c>
      <c r="H192" s="163">
        <v>100</v>
      </c>
      <c r="I192" s="163"/>
      <c r="J192" s="163"/>
    </row>
    <row r="193" spans="1:10" ht="15.75">
      <c r="A193" s="166">
        <v>188</v>
      </c>
      <c r="B193" s="163" t="s">
        <v>658</v>
      </c>
      <c r="C193" s="163"/>
      <c r="D193" s="163">
        <v>10</v>
      </c>
      <c r="E193" s="163" t="s">
        <v>286</v>
      </c>
      <c r="F193" s="163" t="s">
        <v>3196</v>
      </c>
      <c r="G193" s="163">
        <v>10</v>
      </c>
      <c r="H193" s="163">
        <v>10</v>
      </c>
      <c r="I193" s="163"/>
      <c r="J193" s="163"/>
    </row>
    <row r="194" spans="1:10" ht="15.75">
      <c r="A194" s="190">
        <v>189</v>
      </c>
      <c r="B194" s="163" t="s">
        <v>3197</v>
      </c>
      <c r="C194" s="163"/>
      <c r="D194" s="163">
        <v>30</v>
      </c>
      <c r="E194" s="163" t="s">
        <v>286</v>
      </c>
      <c r="F194" s="163" t="s">
        <v>3196</v>
      </c>
      <c r="G194" s="163">
        <v>20</v>
      </c>
      <c r="H194" s="163">
        <v>10</v>
      </c>
      <c r="I194" s="163"/>
      <c r="J194" s="163"/>
    </row>
    <row r="195" spans="1:10" ht="15.75">
      <c r="A195" s="166">
        <v>190</v>
      </c>
      <c r="B195" s="345" t="s">
        <v>727</v>
      </c>
      <c r="C195" s="163"/>
      <c r="D195" s="163">
        <v>10</v>
      </c>
      <c r="E195" s="163" t="s">
        <v>286</v>
      </c>
      <c r="F195" s="163" t="s">
        <v>3198</v>
      </c>
      <c r="G195" s="163">
        <v>5</v>
      </c>
      <c r="H195" s="163">
        <v>5</v>
      </c>
      <c r="I195" s="163"/>
      <c r="J195" s="163"/>
    </row>
    <row r="196" spans="1:10" ht="94.5">
      <c r="A196" s="190">
        <v>191</v>
      </c>
      <c r="B196" s="163" t="s">
        <v>728</v>
      </c>
      <c r="C196" s="166" t="s">
        <v>3199</v>
      </c>
      <c r="D196" s="163">
        <v>50</v>
      </c>
      <c r="E196" s="163" t="s">
        <v>286</v>
      </c>
      <c r="F196" s="166" t="s">
        <v>3200</v>
      </c>
      <c r="G196" s="11">
        <v>50</v>
      </c>
      <c r="H196" s="186"/>
      <c r="I196" s="186"/>
      <c r="J196" s="186"/>
    </row>
    <row r="197" spans="1:10" ht="47.25">
      <c r="A197" s="166">
        <v>192</v>
      </c>
      <c r="B197" s="163" t="s">
        <v>3201</v>
      </c>
      <c r="C197" s="166" t="s">
        <v>729</v>
      </c>
      <c r="D197" s="163">
        <v>50</v>
      </c>
      <c r="E197" s="163" t="s">
        <v>286</v>
      </c>
      <c r="F197" s="166" t="s">
        <v>3202</v>
      </c>
      <c r="G197" s="163">
        <v>25</v>
      </c>
      <c r="H197" s="163">
        <v>25</v>
      </c>
      <c r="I197" s="163"/>
      <c r="J197" s="163"/>
    </row>
    <row r="198" spans="1:10" ht="15.75">
      <c r="A198" s="190">
        <v>193</v>
      </c>
      <c r="B198" s="163" t="s">
        <v>3203</v>
      </c>
      <c r="C198" s="166" t="s">
        <v>3204</v>
      </c>
      <c r="D198" s="163">
        <v>100</v>
      </c>
      <c r="E198" s="163" t="s">
        <v>286</v>
      </c>
      <c r="F198" s="163"/>
      <c r="G198" s="163"/>
      <c r="H198" s="163">
        <v>50</v>
      </c>
      <c r="I198" s="163">
        <v>50</v>
      </c>
      <c r="J198" s="163"/>
    </row>
    <row r="199" spans="1:10" ht="31.5">
      <c r="A199" s="166">
        <v>194</v>
      </c>
      <c r="B199" s="346" t="s">
        <v>3205</v>
      </c>
      <c r="C199" s="166" t="s">
        <v>3206</v>
      </c>
      <c r="D199" s="163">
        <v>100</v>
      </c>
      <c r="E199" s="163" t="s">
        <v>286</v>
      </c>
      <c r="F199" s="163"/>
      <c r="G199" s="163"/>
      <c r="H199" s="163">
        <v>50</v>
      </c>
      <c r="I199" s="163">
        <v>50</v>
      </c>
      <c r="J199" s="163"/>
    </row>
    <row r="200" spans="1:10" ht="157.5">
      <c r="A200" s="190">
        <v>195</v>
      </c>
      <c r="B200" s="186" t="s">
        <v>3207</v>
      </c>
      <c r="C200" s="166" t="s">
        <v>730</v>
      </c>
      <c r="D200" s="163">
        <v>50</v>
      </c>
      <c r="E200" s="163" t="s">
        <v>286</v>
      </c>
      <c r="F200" s="163"/>
      <c r="G200" s="11">
        <v>50</v>
      </c>
      <c r="H200" s="186"/>
      <c r="I200" s="186"/>
      <c r="J200" s="186"/>
    </row>
    <row r="201" spans="1:10" ht="31.5">
      <c r="A201" s="166">
        <v>196</v>
      </c>
      <c r="B201" s="162" t="s">
        <v>3208</v>
      </c>
      <c r="C201" s="166" t="s">
        <v>742</v>
      </c>
      <c r="D201" s="163">
        <v>100</v>
      </c>
      <c r="E201" s="163" t="s">
        <v>286</v>
      </c>
      <c r="F201" s="163"/>
      <c r="G201" s="163">
        <v>50</v>
      </c>
      <c r="H201" s="163">
        <v>50</v>
      </c>
      <c r="I201" s="163"/>
      <c r="J201" s="163"/>
    </row>
    <row r="202" spans="1:10" ht="31.5">
      <c r="A202" s="190">
        <v>197</v>
      </c>
      <c r="B202" s="166" t="s">
        <v>3209</v>
      </c>
      <c r="C202" s="166" t="s">
        <v>3210</v>
      </c>
      <c r="D202" s="163">
        <v>100</v>
      </c>
      <c r="E202" s="163" t="s">
        <v>286</v>
      </c>
      <c r="F202" s="163"/>
      <c r="G202" s="163">
        <v>50</v>
      </c>
      <c r="H202" s="163">
        <v>50</v>
      </c>
      <c r="I202" s="163"/>
      <c r="J202" s="163"/>
    </row>
    <row r="203" spans="1:10" ht="18.75">
      <c r="A203" s="310" t="s">
        <v>3211</v>
      </c>
      <c r="B203" s="310"/>
      <c r="C203" s="310"/>
      <c r="D203" s="310"/>
      <c r="E203" s="310"/>
      <c r="F203" s="310"/>
      <c r="G203" s="310"/>
      <c r="H203" s="310"/>
      <c r="I203" s="310"/>
      <c r="J203" s="361"/>
    </row>
    <row r="204" spans="1:10" ht="31.5">
      <c r="A204" s="190">
        <v>198</v>
      </c>
      <c r="B204" s="186" t="s">
        <v>659</v>
      </c>
      <c r="C204" s="186"/>
      <c r="D204" s="162">
        <v>200</v>
      </c>
      <c r="E204" s="162" t="s">
        <v>27</v>
      </c>
      <c r="F204" s="163"/>
      <c r="G204" s="11"/>
      <c r="H204" s="186">
        <v>200</v>
      </c>
      <c r="I204" s="186"/>
      <c r="J204" s="186"/>
    </row>
    <row r="205" spans="1:10" ht="31.5">
      <c r="A205" s="190">
        <v>199</v>
      </c>
      <c r="B205" s="186" t="s">
        <v>660</v>
      </c>
      <c r="C205" s="186"/>
      <c r="D205" s="162">
        <v>200</v>
      </c>
      <c r="E205" s="162" t="s">
        <v>27</v>
      </c>
      <c r="F205" s="163"/>
      <c r="G205" s="11"/>
      <c r="H205" s="186">
        <v>200</v>
      </c>
      <c r="I205" s="186"/>
      <c r="J205" s="186"/>
    </row>
    <row r="206" spans="1:10" ht="31.5">
      <c r="A206" s="190">
        <v>200</v>
      </c>
      <c r="B206" s="186" t="s">
        <v>661</v>
      </c>
      <c r="C206" s="186"/>
      <c r="D206" s="162">
        <v>180</v>
      </c>
      <c r="E206" s="162" t="s">
        <v>27</v>
      </c>
      <c r="F206" s="163"/>
      <c r="G206" s="11"/>
      <c r="H206" s="186">
        <v>180</v>
      </c>
      <c r="I206" s="186"/>
      <c r="J206" s="186"/>
    </row>
    <row r="207" spans="1:10" ht="15.75">
      <c r="A207" s="190">
        <v>201</v>
      </c>
      <c r="B207" s="186" t="s">
        <v>662</v>
      </c>
      <c r="C207" s="186"/>
      <c r="D207" s="162">
        <v>650</v>
      </c>
      <c r="E207" s="162" t="s">
        <v>27</v>
      </c>
      <c r="F207" s="163"/>
      <c r="G207" s="11"/>
      <c r="H207" s="186">
        <v>650</v>
      </c>
      <c r="I207" s="186"/>
      <c r="J207" s="186"/>
    </row>
    <row r="208" spans="1:10" ht="15.75" customHeight="1">
      <c r="A208" s="362" t="s">
        <v>3212</v>
      </c>
      <c r="B208" s="362"/>
      <c r="C208" s="362"/>
      <c r="D208" s="362"/>
      <c r="E208" s="362"/>
      <c r="F208" s="362"/>
      <c r="G208" s="362"/>
      <c r="H208" s="362"/>
      <c r="I208" s="362"/>
      <c r="J208" s="363"/>
    </row>
    <row r="209" spans="1:10" ht="63">
      <c r="A209" s="190">
        <v>202</v>
      </c>
      <c r="B209" s="186" t="s">
        <v>663</v>
      </c>
      <c r="C209" s="186" t="s">
        <v>3213</v>
      </c>
      <c r="D209" s="162">
        <v>500</v>
      </c>
      <c r="E209" s="162" t="s">
        <v>745</v>
      </c>
      <c r="F209" s="163" t="s">
        <v>3214</v>
      </c>
      <c r="G209" s="11"/>
      <c r="H209" s="186">
        <v>500</v>
      </c>
      <c r="I209" s="186"/>
      <c r="J209" s="186"/>
    </row>
    <row r="210" spans="1:10" ht="15.75">
      <c r="A210" s="190">
        <v>203</v>
      </c>
      <c r="B210" s="186" t="s">
        <v>664</v>
      </c>
      <c r="C210" s="186" t="s">
        <v>665</v>
      </c>
      <c r="D210" s="162">
        <v>5</v>
      </c>
      <c r="E210" s="162" t="s">
        <v>286</v>
      </c>
      <c r="F210" s="163" t="s">
        <v>3214</v>
      </c>
      <c r="G210" s="11"/>
      <c r="H210" s="186">
        <v>5</v>
      </c>
      <c r="I210" s="186"/>
      <c r="J210" s="186"/>
    </row>
    <row r="211" spans="1:10" ht="15.75">
      <c r="A211" s="190">
        <v>204</v>
      </c>
      <c r="B211" s="162" t="s">
        <v>666</v>
      </c>
      <c r="C211" s="186" t="s">
        <v>667</v>
      </c>
      <c r="D211" s="116">
        <v>1000</v>
      </c>
      <c r="E211" s="186" t="s">
        <v>746</v>
      </c>
      <c r="F211" s="163" t="s">
        <v>3214</v>
      </c>
      <c r="G211" s="163">
        <v>250</v>
      </c>
      <c r="H211" s="163">
        <v>250</v>
      </c>
      <c r="I211" s="163">
        <v>250</v>
      </c>
      <c r="J211" s="163">
        <v>250</v>
      </c>
    </row>
    <row r="212" spans="1:10" ht="15.75">
      <c r="A212" s="190">
        <v>205</v>
      </c>
      <c r="B212" s="162" t="s">
        <v>666</v>
      </c>
      <c r="C212" s="186" t="s">
        <v>668</v>
      </c>
      <c r="D212" s="116">
        <v>200</v>
      </c>
      <c r="E212" s="186" t="s">
        <v>746</v>
      </c>
      <c r="F212" s="163" t="s">
        <v>3214</v>
      </c>
      <c r="G212" s="163">
        <v>50</v>
      </c>
      <c r="H212" s="163">
        <v>50</v>
      </c>
      <c r="I212" s="163">
        <v>50</v>
      </c>
      <c r="J212" s="163">
        <v>50</v>
      </c>
    </row>
    <row r="213" spans="1:10" ht="47.25">
      <c r="A213" s="190">
        <v>206</v>
      </c>
      <c r="B213" s="163" t="s">
        <v>680</v>
      </c>
      <c r="C213" s="186" t="s">
        <v>681</v>
      </c>
      <c r="D213" s="117">
        <v>800</v>
      </c>
      <c r="E213" s="186" t="s">
        <v>286</v>
      </c>
      <c r="F213" s="163" t="s">
        <v>3214</v>
      </c>
      <c r="G213" s="11"/>
      <c r="H213" s="186">
        <v>400</v>
      </c>
      <c r="I213" s="186">
        <v>400</v>
      </c>
      <c r="J213" s="186"/>
    </row>
    <row r="214" spans="1:10" ht="31.5">
      <c r="A214" s="190">
        <v>207</v>
      </c>
      <c r="B214" s="186" t="s">
        <v>740</v>
      </c>
      <c r="C214" s="186" t="s">
        <v>741</v>
      </c>
      <c r="D214" s="162">
        <v>100</v>
      </c>
      <c r="E214" s="186" t="s">
        <v>286</v>
      </c>
      <c r="F214" s="163" t="s">
        <v>3214</v>
      </c>
      <c r="G214" s="11"/>
      <c r="H214" s="186"/>
      <c r="I214" s="186">
        <v>50</v>
      </c>
      <c r="J214" s="186">
        <v>50</v>
      </c>
    </row>
    <row r="215" spans="1:10" ht="31.5">
      <c r="A215" s="190">
        <v>208</v>
      </c>
      <c r="B215" s="186" t="s">
        <v>715</v>
      </c>
      <c r="C215" s="186" t="s">
        <v>716</v>
      </c>
      <c r="D215" s="117">
        <v>400</v>
      </c>
      <c r="E215" s="186" t="s">
        <v>286</v>
      </c>
      <c r="F215" s="163" t="s">
        <v>3214</v>
      </c>
      <c r="G215" s="11">
        <v>200</v>
      </c>
      <c r="H215" s="186"/>
      <c r="I215" s="186">
        <v>200</v>
      </c>
      <c r="J215" s="186"/>
    </row>
    <row r="216" spans="1:10" ht="15.75">
      <c r="A216" s="190">
        <v>209</v>
      </c>
      <c r="B216" s="163" t="s">
        <v>3215</v>
      </c>
      <c r="C216" s="186" t="s">
        <v>683</v>
      </c>
      <c r="D216" s="117">
        <v>4000</v>
      </c>
      <c r="E216" s="186" t="s">
        <v>286</v>
      </c>
      <c r="F216" s="163" t="s">
        <v>3214</v>
      </c>
      <c r="G216" s="11">
        <v>1000</v>
      </c>
      <c r="H216" s="186">
        <v>2000</v>
      </c>
      <c r="I216" s="186">
        <v>1000</v>
      </c>
      <c r="J216" s="186"/>
    </row>
    <row r="217" spans="1:10" ht="15.75">
      <c r="A217" s="190">
        <v>210</v>
      </c>
      <c r="B217" s="163" t="s">
        <v>3216</v>
      </c>
      <c r="C217" s="186" t="s">
        <v>684</v>
      </c>
      <c r="D217" s="117">
        <v>800</v>
      </c>
      <c r="E217" s="186" t="s">
        <v>286</v>
      </c>
      <c r="F217" s="163" t="s">
        <v>3214</v>
      </c>
      <c r="G217" s="11">
        <v>200</v>
      </c>
      <c r="H217" s="186">
        <v>200</v>
      </c>
      <c r="I217" s="186">
        <v>200</v>
      </c>
      <c r="J217" s="186">
        <v>200</v>
      </c>
    </row>
    <row r="218" spans="1:10" ht="15.75">
      <c r="A218" s="190">
        <v>211</v>
      </c>
      <c r="B218" s="163" t="s">
        <v>3217</v>
      </c>
      <c r="C218" s="186" t="s">
        <v>685</v>
      </c>
      <c r="D218" s="117">
        <v>800</v>
      </c>
      <c r="E218" s="186" t="s">
        <v>286</v>
      </c>
      <c r="F218" s="163" t="s">
        <v>3214</v>
      </c>
      <c r="G218" s="11">
        <v>200</v>
      </c>
      <c r="H218" s="186">
        <v>200</v>
      </c>
      <c r="I218" s="186">
        <v>200</v>
      </c>
      <c r="J218" s="186">
        <v>200</v>
      </c>
    </row>
    <row r="219" spans="1:10" ht="15.75">
      <c r="A219" s="190">
        <v>212</v>
      </c>
      <c r="B219" s="163" t="s">
        <v>3218</v>
      </c>
      <c r="C219" s="186" t="s">
        <v>686</v>
      </c>
      <c r="D219" s="117">
        <v>200</v>
      </c>
      <c r="E219" s="186" t="s">
        <v>286</v>
      </c>
      <c r="F219" s="163" t="s">
        <v>3214</v>
      </c>
      <c r="G219" s="11">
        <v>50</v>
      </c>
      <c r="H219" s="186">
        <v>50</v>
      </c>
      <c r="I219" s="186">
        <v>100</v>
      </c>
      <c r="J219" s="186"/>
    </row>
    <row r="220" spans="1:10" ht="15.75">
      <c r="A220" s="190">
        <v>213</v>
      </c>
      <c r="B220" s="163" t="s">
        <v>3218</v>
      </c>
      <c r="C220" s="186" t="s">
        <v>687</v>
      </c>
      <c r="D220" s="117">
        <v>200</v>
      </c>
      <c r="E220" s="186" t="s">
        <v>286</v>
      </c>
      <c r="F220" s="163" t="s">
        <v>3214</v>
      </c>
      <c r="G220" s="11">
        <v>50</v>
      </c>
      <c r="H220" s="186">
        <v>100</v>
      </c>
      <c r="I220" s="186">
        <v>50</v>
      </c>
      <c r="J220" s="186"/>
    </row>
    <row r="221" spans="1:10" ht="31.5">
      <c r="A221" s="190">
        <v>214</v>
      </c>
      <c r="B221" s="186" t="s">
        <v>3219</v>
      </c>
      <c r="C221" s="186" t="s">
        <v>689</v>
      </c>
      <c r="D221" s="117">
        <v>300</v>
      </c>
      <c r="E221" s="186" t="s">
        <v>286</v>
      </c>
      <c r="F221" s="163" t="s">
        <v>3214</v>
      </c>
      <c r="G221" s="11">
        <v>100</v>
      </c>
      <c r="H221" s="186">
        <v>50</v>
      </c>
      <c r="I221" s="186">
        <v>50</v>
      </c>
      <c r="J221" s="186">
        <v>100</v>
      </c>
    </row>
    <row r="222" spans="1:10" ht="31.5">
      <c r="A222" s="190">
        <v>215</v>
      </c>
      <c r="B222" s="186" t="s">
        <v>3220</v>
      </c>
      <c r="C222" s="186" t="s">
        <v>690</v>
      </c>
      <c r="D222" s="117">
        <v>300</v>
      </c>
      <c r="E222" s="186" t="s">
        <v>286</v>
      </c>
      <c r="F222" s="163" t="s">
        <v>3214</v>
      </c>
      <c r="G222" s="11">
        <v>50</v>
      </c>
      <c r="H222" s="186">
        <v>150</v>
      </c>
      <c r="I222" s="186">
        <v>100</v>
      </c>
      <c r="J222" s="186"/>
    </row>
    <row r="223" spans="1:10" ht="15.75">
      <c r="A223" s="190">
        <v>216</v>
      </c>
      <c r="B223" s="186" t="s">
        <v>688</v>
      </c>
      <c r="C223" s="186" t="s">
        <v>691</v>
      </c>
      <c r="D223" s="117">
        <v>800</v>
      </c>
      <c r="E223" s="186" t="s">
        <v>286</v>
      </c>
      <c r="F223" s="163" t="s">
        <v>3214</v>
      </c>
      <c r="G223" s="11">
        <v>200</v>
      </c>
      <c r="H223" s="186">
        <v>200</v>
      </c>
      <c r="I223" s="186">
        <v>200</v>
      </c>
      <c r="J223" s="186">
        <v>200</v>
      </c>
    </row>
    <row r="224" spans="1:10" ht="15.75">
      <c r="A224" s="190">
        <v>217</v>
      </c>
      <c r="B224" s="163" t="s">
        <v>682</v>
      </c>
      <c r="C224" s="186" t="s">
        <v>692</v>
      </c>
      <c r="D224" s="117">
        <v>200</v>
      </c>
      <c r="E224" s="186" t="s">
        <v>286</v>
      </c>
      <c r="F224" s="163" t="s">
        <v>3214</v>
      </c>
      <c r="G224" s="11">
        <v>50</v>
      </c>
      <c r="H224" s="186">
        <v>50</v>
      </c>
      <c r="I224" s="186">
        <v>50</v>
      </c>
      <c r="J224" s="186">
        <v>50</v>
      </c>
    </row>
    <row r="225" spans="1:10" ht="15.75">
      <c r="A225" s="190">
        <v>218</v>
      </c>
      <c r="B225" s="163" t="s">
        <v>693</v>
      </c>
      <c r="C225" s="186" t="s">
        <v>694</v>
      </c>
      <c r="D225" s="117">
        <v>100</v>
      </c>
      <c r="E225" s="186" t="s">
        <v>286</v>
      </c>
      <c r="F225" s="163" t="s">
        <v>3214</v>
      </c>
      <c r="G225" s="11">
        <v>50</v>
      </c>
      <c r="H225" s="186"/>
      <c r="I225" s="186">
        <v>50</v>
      </c>
      <c r="J225" s="186"/>
    </row>
    <row r="226" spans="1:10" ht="31.5">
      <c r="A226" s="190">
        <v>219</v>
      </c>
      <c r="B226" s="163" t="s">
        <v>695</v>
      </c>
      <c r="C226" s="186" t="s">
        <v>696</v>
      </c>
      <c r="D226" s="117">
        <v>8000</v>
      </c>
      <c r="E226" s="186" t="s">
        <v>286</v>
      </c>
      <c r="F226" s="163" t="s">
        <v>3214</v>
      </c>
      <c r="G226" s="11">
        <v>2000</v>
      </c>
      <c r="H226" s="186">
        <v>2000</v>
      </c>
      <c r="I226" s="186">
        <v>4000</v>
      </c>
      <c r="J226" s="186"/>
    </row>
    <row r="227" spans="1:10" ht="15.75">
      <c r="A227" s="190">
        <v>220</v>
      </c>
      <c r="B227" s="163" t="s">
        <v>697</v>
      </c>
      <c r="C227" s="186" t="s">
        <v>698</v>
      </c>
      <c r="D227" s="117">
        <v>60</v>
      </c>
      <c r="E227" s="186" t="s">
        <v>746</v>
      </c>
      <c r="F227" s="163" t="s">
        <v>3214</v>
      </c>
      <c r="G227" s="11">
        <v>30</v>
      </c>
      <c r="H227" s="186"/>
      <c r="I227" s="186">
        <v>30</v>
      </c>
      <c r="J227" s="186"/>
    </row>
    <row r="228" spans="1:10" ht="15.75">
      <c r="A228" s="190">
        <v>221</v>
      </c>
      <c r="B228" s="186" t="s">
        <v>699</v>
      </c>
      <c r="C228" s="186" t="s">
        <v>699</v>
      </c>
      <c r="D228" s="117">
        <v>800</v>
      </c>
      <c r="E228" s="186" t="s">
        <v>286</v>
      </c>
      <c r="F228" s="163" t="s">
        <v>3214</v>
      </c>
      <c r="G228" s="11">
        <v>100</v>
      </c>
      <c r="H228" s="186">
        <v>300</v>
      </c>
      <c r="I228" s="186">
        <v>200</v>
      </c>
      <c r="J228" s="186">
        <v>200</v>
      </c>
    </row>
    <row r="229" spans="1:10" ht="31.5">
      <c r="A229" s="190">
        <v>222</v>
      </c>
      <c r="B229" s="186" t="s">
        <v>700</v>
      </c>
      <c r="C229" s="186" t="s">
        <v>701</v>
      </c>
      <c r="D229" s="117">
        <v>400</v>
      </c>
      <c r="E229" s="186" t="s">
        <v>286</v>
      </c>
      <c r="F229" s="163" t="s">
        <v>3214</v>
      </c>
      <c r="G229" s="11">
        <v>100</v>
      </c>
      <c r="H229" s="186">
        <v>200</v>
      </c>
      <c r="I229" s="186">
        <v>100</v>
      </c>
      <c r="J229" s="186"/>
    </row>
    <row r="230" spans="1:10" ht="15.75">
      <c r="A230" s="190">
        <v>223</v>
      </c>
      <c r="B230" s="186" t="s">
        <v>702</v>
      </c>
      <c r="C230" s="186" t="s">
        <v>703</v>
      </c>
      <c r="D230" s="117">
        <v>200</v>
      </c>
      <c r="E230" s="186" t="s">
        <v>746</v>
      </c>
      <c r="F230" s="163" t="s">
        <v>3214</v>
      </c>
      <c r="G230" s="11">
        <v>50</v>
      </c>
      <c r="H230" s="186">
        <v>100</v>
      </c>
      <c r="I230" s="186"/>
      <c r="J230" s="186">
        <v>50</v>
      </c>
    </row>
    <row r="231" spans="1:10" ht="15.75">
      <c r="A231" s="190">
        <v>224</v>
      </c>
      <c r="B231" s="163" t="s">
        <v>704</v>
      </c>
      <c r="C231" s="186" t="s">
        <v>705</v>
      </c>
      <c r="D231" s="117">
        <v>400</v>
      </c>
      <c r="E231" s="186" t="s">
        <v>746</v>
      </c>
      <c r="F231" s="163" t="s">
        <v>3214</v>
      </c>
      <c r="G231" s="11"/>
      <c r="H231" s="186">
        <v>200</v>
      </c>
      <c r="I231" s="186"/>
      <c r="J231" s="186">
        <v>200</v>
      </c>
    </row>
    <row r="232" spans="1:10" ht="15.75">
      <c r="A232" s="190">
        <v>225</v>
      </c>
      <c r="B232" s="163" t="s">
        <v>704</v>
      </c>
      <c r="C232" s="186" t="s">
        <v>706</v>
      </c>
      <c r="D232" s="117">
        <v>400</v>
      </c>
      <c r="E232" s="186" t="s">
        <v>746</v>
      </c>
      <c r="F232" s="163" t="s">
        <v>3214</v>
      </c>
      <c r="G232" s="11">
        <v>200</v>
      </c>
      <c r="H232" s="186"/>
      <c r="I232" s="186">
        <v>200</v>
      </c>
      <c r="J232" s="186"/>
    </row>
    <row r="233" spans="1:10" ht="15.75">
      <c r="A233" s="190">
        <v>226</v>
      </c>
      <c r="B233" s="186" t="s">
        <v>707</v>
      </c>
      <c r="C233" s="186" t="s">
        <v>707</v>
      </c>
      <c r="D233" s="117">
        <v>100</v>
      </c>
      <c r="E233" s="186" t="s">
        <v>286</v>
      </c>
      <c r="F233" s="163" t="s">
        <v>3214</v>
      </c>
      <c r="G233" s="11">
        <v>50</v>
      </c>
      <c r="H233" s="186"/>
      <c r="I233" s="186">
        <v>50</v>
      </c>
      <c r="J233" s="186"/>
    </row>
    <row r="234" spans="1:10" ht="15.75">
      <c r="A234" s="190">
        <v>227</v>
      </c>
      <c r="B234" s="186" t="s">
        <v>707</v>
      </c>
      <c r="C234" s="186" t="s">
        <v>708</v>
      </c>
      <c r="D234" s="117">
        <v>100</v>
      </c>
      <c r="E234" s="186" t="s">
        <v>286</v>
      </c>
      <c r="F234" s="163" t="s">
        <v>3214</v>
      </c>
      <c r="G234" s="11">
        <v>50</v>
      </c>
      <c r="H234" s="186"/>
      <c r="I234" s="186">
        <v>50</v>
      </c>
      <c r="J234" s="186"/>
    </row>
    <row r="235" spans="1:10" ht="15.75">
      <c r="A235" s="190">
        <v>228</v>
      </c>
      <c r="B235" s="163" t="s">
        <v>709</v>
      </c>
      <c r="C235" s="186" t="s">
        <v>710</v>
      </c>
      <c r="D235" s="117">
        <v>100</v>
      </c>
      <c r="E235" s="186" t="s">
        <v>286</v>
      </c>
      <c r="F235" s="163" t="s">
        <v>3214</v>
      </c>
      <c r="G235" s="11">
        <v>50</v>
      </c>
      <c r="H235" s="186"/>
      <c r="I235" s="186">
        <v>50</v>
      </c>
      <c r="J235" s="186"/>
    </row>
    <row r="236" spans="1:10" ht="15.75">
      <c r="A236" s="190">
        <v>229</v>
      </c>
      <c r="B236" s="163" t="s">
        <v>711</v>
      </c>
      <c r="C236" s="186" t="s">
        <v>712</v>
      </c>
      <c r="D236" s="117">
        <v>100</v>
      </c>
      <c r="E236" s="186" t="s">
        <v>286</v>
      </c>
      <c r="F236" s="163" t="s">
        <v>3214</v>
      </c>
      <c r="G236" s="11">
        <v>50</v>
      </c>
      <c r="H236" s="186">
        <v>50</v>
      </c>
      <c r="I236" s="186"/>
      <c r="J236" s="186"/>
    </row>
    <row r="237" spans="1:10" ht="15.75">
      <c r="A237" s="190">
        <v>230</v>
      </c>
      <c r="B237" s="186" t="s">
        <v>713</v>
      </c>
      <c r="C237" s="186" t="s">
        <v>714</v>
      </c>
      <c r="D237" s="117">
        <v>250</v>
      </c>
      <c r="E237" s="186" t="s">
        <v>286</v>
      </c>
      <c r="F237" s="163" t="s">
        <v>3214</v>
      </c>
      <c r="G237" s="11">
        <v>100</v>
      </c>
      <c r="H237" s="186">
        <v>50</v>
      </c>
      <c r="I237" s="186">
        <v>50</v>
      </c>
      <c r="J237" s="186">
        <v>50</v>
      </c>
    </row>
    <row r="238" spans="1:10" ht="47.25">
      <c r="A238" s="190">
        <v>231</v>
      </c>
      <c r="B238" s="166" t="s">
        <v>3221</v>
      </c>
      <c r="C238" s="166" t="s">
        <v>3222</v>
      </c>
      <c r="D238" s="163">
        <v>100</v>
      </c>
      <c r="E238" s="163" t="s">
        <v>286</v>
      </c>
      <c r="F238" s="163" t="s">
        <v>3214</v>
      </c>
      <c r="G238" s="163"/>
      <c r="H238" s="163">
        <v>50</v>
      </c>
      <c r="I238" s="163">
        <v>50</v>
      </c>
      <c r="J238" s="163"/>
    </row>
    <row r="239" spans="1:10" ht="47.25">
      <c r="A239" s="190">
        <v>232</v>
      </c>
      <c r="B239" s="166" t="s">
        <v>3223</v>
      </c>
      <c r="C239" s="166" t="s">
        <v>3224</v>
      </c>
      <c r="D239" s="163">
        <v>100</v>
      </c>
      <c r="E239" s="163" t="s">
        <v>286</v>
      </c>
      <c r="F239" s="163" t="s">
        <v>3214</v>
      </c>
      <c r="G239" s="163"/>
      <c r="H239" s="163">
        <v>50</v>
      </c>
      <c r="I239" s="163">
        <v>50</v>
      </c>
      <c r="J239" s="163"/>
    </row>
    <row r="240" spans="1:10" ht="15.75">
      <c r="A240" s="190">
        <v>233</v>
      </c>
      <c r="B240" s="347" t="s">
        <v>3225</v>
      </c>
      <c r="C240" s="163"/>
      <c r="D240" s="188">
        <v>100</v>
      </c>
      <c r="E240" s="163" t="s">
        <v>286</v>
      </c>
      <c r="F240" s="163" t="s">
        <v>3214</v>
      </c>
      <c r="G240" s="11">
        <v>50</v>
      </c>
      <c r="H240" s="186">
        <v>50</v>
      </c>
      <c r="I240" s="186"/>
      <c r="J240" s="186"/>
    </row>
    <row r="241" spans="1:10" ht="47.25">
      <c r="A241" s="190">
        <v>234</v>
      </c>
      <c r="B241" s="166" t="s">
        <v>3226</v>
      </c>
      <c r="C241" s="166" t="s">
        <v>3227</v>
      </c>
      <c r="D241" s="163">
        <v>100</v>
      </c>
      <c r="E241" s="163" t="s">
        <v>286</v>
      </c>
      <c r="F241" s="163" t="s">
        <v>3214</v>
      </c>
      <c r="G241" s="163">
        <v>100</v>
      </c>
      <c r="H241" s="163"/>
      <c r="I241" s="163"/>
      <c r="J241" s="163"/>
    </row>
    <row r="242" spans="1:10" ht="15.75">
      <c r="A242" s="190">
        <v>235</v>
      </c>
      <c r="B242" s="347" t="s">
        <v>726</v>
      </c>
      <c r="C242" s="163"/>
      <c r="D242" s="188">
        <v>100</v>
      </c>
      <c r="E242" s="163" t="s">
        <v>286</v>
      </c>
      <c r="F242" s="163" t="s">
        <v>3214</v>
      </c>
      <c r="G242" s="11">
        <v>50</v>
      </c>
      <c r="H242" s="186">
        <v>50</v>
      </c>
      <c r="I242" s="186"/>
      <c r="J242" s="186"/>
    </row>
    <row r="243" spans="1:10" ht="15.75" customHeight="1">
      <c r="A243" s="311" t="s">
        <v>3228</v>
      </c>
      <c r="B243" s="311"/>
      <c r="C243" s="311"/>
      <c r="D243" s="311"/>
      <c r="E243" s="311"/>
      <c r="F243" s="311"/>
      <c r="G243" s="311"/>
      <c r="H243" s="311"/>
      <c r="I243" s="311"/>
      <c r="J243" s="364"/>
    </row>
    <row r="244" spans="1:10" ht="126">
      <c r="A244" s="190">
        <v>236</v>
      </c>
      <c r="B244" s="166" t="s">
        <v>743</v>
      </c>
      <c r="C244" s="166" t="s">
        <v>744</v>
      </c>
      <c r="D244" s="118">
        <v>3</v>
      </c>
      <c r="E244" s="186" t="s">
        <v>286</v>
      </c>
      <c r="F244" s="163"/>
      <c r="G244" s="11">
        <v>3</v>
      </c>
      <c r="H244" s="186"/>
      <c r="I244" s="186"/>
      <c r="J244" s="186"/>
    </row>
    <row r="245" spans="1:10" ht="31.5">
      <c r="A245" s="190">
        <v>237</v>
      </c>
      <c r="B245" s="162" t="s">
        <v>677</v>
      </c>
      <c r="C245" s="186" t="s">
        <v>678</v>
      </c>
      <c r="D245" s="116">
        <v>5</v>
      </c>
      <c r="E245" s="186" t="s">
        <v>286</v>
      </c>
      <c r="F245" s="163"/>
      <c r="G245" s="163">
        <v>2</v>
      </c>
      <c r="H245" s="163">
        <v>3</v>
      </c>
      <c r="I245" s="163"/>
      <c r="J245" s="163"/>
    </row>
    <row r="246" spans="1:10" ht="47.25">
      <c r="A246" s="190">
        <v>238</v>
      </c>
      <c r="B246" s="186" t="s">
        <v>3229</v>
      </c>
      <c r="C246" s="186" t="s">
        <v>679</v>
      </c>
      <c r="D246" s="116">
        <v>5</v>
      </c>
      <c r="E246" s="186" t="s">
        <v>286</v>
      </c>
      <c r="F246" s="163"/>
      <c r="G246" s="163">
        <v>2</v>
      </c>
      <c r="H246" s="163"/>
      <c r="I246" s="163">
        <v>3</v>
      </c>
      <c r="J246" s="163"/>
    </row>
    <row r="247" spans="1:10" ht="31.5">
      <c r="A247" s="190">
        <v>239</v>
      </c>
      <c r="B247" s="322" t="s">
        <v>3230</v>
      </c>
      <c r="C247" s="166"/>
      <c r="D247" s="163">
        <v>5</v>
      </c>
      <c r="E247" s="186" t="s">
        <v>286</v>
      </c>
      <c r="F247" s="166" t="s">
        <v>3231</v>
      </c>
      <c r="G247" s="11">
        <v>5</v>
      </c>
      <c r="H247" s="186"/>
      <c r="I247" s="186"/>
      <c r="J247" s="186"/>
    </row>
    <row r="248" spans="1:10" ht="94.5">
      <c r="A248" s="190">
        <v>240</v>
      </c>
      <c r="B248" s="325" t="s">
        <v>3232</v>
      </c>
      <c r="C248" s="348" t="s">
        <v>3233</v>
      </c>
      <c r="D248" s="189">
        <v>10</v>
      </c>
      <c r="E248" s="186" t="s">
        <v>286</v>
      </c>
      <c r="F248" s="163" t="s">
        <v>3234</v>
      </c>
      <c r="G248" s="11">
        <v>10</v>
      </c>
      <c r="H248" s="186"/>
      <c r="I248" s="186"/>
      <c r="J248" s="186"/>
    </row>
    <row r="249" spans="1:10" ht="31.5">
      <c r="A249" s="190">
        <v>241</v>
      </c>
      <c r="B249" s="349" t="s">
        <v>724</v>
      </c>
      <c r="C249" s="325" t="s">
        <v>731</v>
      </c>
      <c r="D249" s="189">
        <v>24</v>
      </c>
      <c r="E249" s="186" t="s">
        <v>286</v>
      </c>
      <c r="F249" s="163"/>
      <c r="G249" s="11">
        <v>5</v>
      </c>
      <c r="H249" s="186"/>
      <c r="I249" s="186">
        <v>5</v>
      </c>
      <c r="J249" s="186"/>
    </row>
    <row r="250" spans="1:10" ht="204.75">
      <c r="A250" s="190">
        <v>242</v>
      </c>
      <c r="B250" s="189" t="s">
        <v>732</v>
      </c>
      <c r="C250" s="325" t="s">
        <v>3235</v>
      </c>
      <c r="D250" s="189">
        <v>20</v>
      </c>
      <c r="E250" s="186" t="s">
        <v>286</v>
      </c>
      <c r="F250" s="163" t="s">
        <v>3234</v>
      </c>
      <c r="G250" s="11">
        <v>10</v>
      </c>
      <c r="H250" s="186">
        <v>10</v>
      </c>
      <c r="I250" s="186"/>
      <c r="J250" s="186"/>
    </row>
    <row r="251" spans="1:10" ht="409.5">
      <c r="A251" s="190">
        <v>243</v>
      </c>
      <c r="B251" s="325" t="s">
        <v>3236</v>
      </c>
      <c r="C251" s="158" t="s">
        <v>3237</v>
      </c>
      <c r="D251" s="189">
        <v>20</v>
      </c>
      <c r="E251" s="186" t="s">
        <v>286</v>
      </c>
      <c r="F251" s="163" t="s">
        <v>3234</v>
      </c>
      <c r="G251" s="11">
        <v>10</v>
      </c>
      <c r="H251" s="186">
        <v>10</v>
      </c>
      <c r="I251" s="186"/>
      <c r="J251" s="186"/>
    </row>
    <row r="252" spans="1:10" ht="15.75">
      <c r="A252" s="190">
        <v>244</v>
      </c>
      <c r="B252" s="325" t="s">
        <v>733</v>
      </c>
      <c r="C252" s="325" t="s">
        <v>734</v>
      </c>
      <c r="D252" s="189">
        <v>10</v>
      </c>
      <c r="E252" s="186" t="s">
        <v>286</v>
      </c>
      <c r="F252" s="163"/>
      <c r="G252" s="11">
        <v>10</v>
      </c>
      <c r="H252" s="186"/>
      <c r="I252" s="186"/>
      <c r="J252" s="186"/>
    </row>
    <row r="253" spans="1:10" ht="15.75">
      <c r="A253" s="190">
        <v>245</v>
      </c>
      <c r="B253" s="325" t="s">
        <v>735</v>
      </c>
      <c r="C253" s="349" t="s">
        <v>3238</v>
      </c>
      <c r="D253" s="189">
        <v>10</v>
      </c>
      <c r="E253" s="186" t="s">
        <v>286</v>
      </c>
      <c r="F253" s="163"/>
      <c r="G253" s="11">
        <v>10</v>
      </c>
      <c r="H253" s="186"/>
      <c r="I253" s="186"/>
      <c r="J253" s="186"/>
    </row>
    <row r="254" spans="1:10" ht="15.75" customHeight="1">
      <c r="A254" s="190">
        <v>246</v>
      </c>
      <c r="B254" s="350" t="s">
        <v>3239</v>
      </c>
      <c r="C254" s="325" t="s">
        <v>3240</v>
      </c>
      <c r="D254" s="189">
        <v>10</v>
      </c>
      <c r="E254" s="186" t="s">
        <v>405</v>
      </c>
      <c r="F254" s="163"/>
      <c r="G254" s="11">
        <v>10</v>
      </c>
      <c r="H254" s="186"/>
      <c r="I254" s="186"/>
      <c r="J254" s="186"/>
    </row>
    <row r="255" spans="1:10" ht="15.75">
      <c r="A255" s="190">
        <v>247</v>
      </c>
      <c r="B255" s="351"/>
      <c r="C255" s="325" t="s">
        <v>3241</v>
      </c>
      <c r="D255" s="189">
        <v>10</v>
      </c>
      <c r="E255" s="186" t="s">
        <v>405</v>
      </c>
      <c r="F255" s="163"/>
      <c r="G255" s="11">
        <v>10</v>
      </c>
      <c r="H255" s="186"/>
      <c r="I255" s="186"/>
      <c r="J255" s="186"/>
    </row>
    <row r="256" spans="1:10" ht="15.75">
      <c r="A256" s="190">
        <v>248</v>
      </c>
      <c r="B256" s="351"/>
      <c r="C256" s="325" t="s">
        <v>3242</v>
      </c>
      <c r="D256" s="189">
        <v>10</v>
      </c>
      <c r="E256" s="186" t="s">
        <v>405</v>
      </c>
      <c r="F256" s="163"/>
      <c r="G256" s="11">
        <v>10</v>
      </c>
      <c r="H256" s="186"/>
      <c r="I256" s="186"/>
      <c r="J256" s="186"/>
    </row>
    <row r="257" spans="1:10" ht="15.75">
      <c r="A257" s="190">
        <v>249</v>
      </c>
      <c r="B257" s="351"/>
      <c r="C257" s="325" t="s">
        <v>3243</v>
      </c>
      <c r="D257" s="189">
        <v>10</v>
      </c>
      <c r="E257" s="186" t="s">
        <v>405</v>
      </c>
      <c r="F257" s="163"/>
      <c r="G257" s="11">
        <v>10</v>
      </c>
      <c r="H257" s="186"/>
      <c r="I257" s="186"/>
      <c r="J257" s="186"/>
    </row>
    <row r="258" spans="1:10" ht="15.75">
      <c r="A258" s="190">
        <v>250</v>
      </c>
      <c r="B258" s="352"/>
      <c r="C258" s="325" t="s">
        <v>3244</v>
      </c>
      <c r="D258" s="189">
        <v>10</v>
      </c>
      <c r="E258" s="186" t="s">
        <v>405</v>
      </c>
      <c r="F258" s="163"/>
      <c r="G258" s="11">
        <v>10</v>
      </c>
      <c r="H258" s="186"/>
      <c r="I258" s="186"/>
      <c r="J258" s="186"/>
    </row>
    <row r="259" spans="1:10" ht="47.25">
      <c r="A259" s="190">
        <v>251</v>
      </c>
      <c r="B259" s="163" t="s">
        <v>3245</v>
      </c>
      <c r="C259" s="349" t="s">
        <v>736</v>
      </c>
      <c r="D259" s="189">
        <v>10</v>
      </c>
      <c r="E259" s="186" t="s">
        <v>286</v>
      </c>
      <c r="F259" s="163"/>
      <c r="G259" s="11"/>
      <c r="H259" s="186">
        <v>5</v>
      </c>
      <c r="I259" s="186">
        <v>5</v>
      </c>
      <c r="J259" s="186"/>
    </row>
    <row r="260" spans="1:10" ht="47.25">
      <c r="A260" s="190">
        <v>252</v>
      </c>
      <c r="B260" s="349" t="s">
        <v>737</v>
      </c>
      <c r="C260" s="349" t="s">
        <v>738</v>
      </c>
      <c r="D260" s="189">
        <v>40</v>
      </c>
      <c r="E260" s="186" t="s">
        <v>286</v>
      </c>
      <c r="F260" s="163"/>
      <c r="G260" s="11">
        <v>10</v>
      </c>
      <c r="H260" s="186">
        <v>10</v>
      </c>
      <c r="I260" s="186"/>
      <c r="J260" s="186">
        <v>20</v>
      </c>
    </row>
    <row r="261" spans="1:10" ht="15.75">
      <c r="A261" s="190">
        <v>253</v>
      </c>
      <c r="B261" s="187" t="s">
        <v>3246</v>
      </c>
      <c r="C261" s="162" t="s">
        <v>739</v>
      </c>
      <c r="D261" s="162">
        <v>200</v>
      </c>
      <c r="E261" s="186" t="s">
        <v>286</v>
      </c>
      <c r="F261" s="163"/>
      <c r="G261" s="11">
        <v>100</v>
      </c>
      <c r="H261" s="186">
        <v>100</v>
      </c>
      <c r="I261" s="186"/>
      <c r="J261" s="186"/>
    </row>
    <row r="262" spans="1:10" ht="15.75">
      <c r="A262" s="190">
        <v>254</v>
      </c>
      <c r="B262" s="162" t="s">
        <v>669</v>
      </c>
      <c r="C262" s="186" t="s">
        <v>670</v>
      </c>
      <c r="D262" s="116">
        <v>5</v>
      </c>
      <c r="E262" s="186" t="s">
        <v>286</v>
      </c>
      <c r="F262" s="163"/>
      <c r="G262" s="163"/>
      <c r="H262" s="163">
        <v>5</v>
      </c>
      <c r="I262" s="163"/>
      <c r="J262" s="163"/>
    </row>
    <row r="263" spans="1:10" ht="15.75">
      <c r="A263" s="190">
        <v>255</v>
      </c>
      <c r="B263" s="162" t="s">
        <v>669</v>
      </c>
      <c r="C263" s="186" t="s">
        <v>671</v>
      </c>
      <c r="D263" s="116">
        <v>5</v>
      </c>
      <c r="E263" s="186" t="s">
        <v>286</v>
      </c>
      <c r="F263" s="163"/>
      <c r="G263" s="163"/>
      <c r="H263" s="163">
        <v>5</v>
      </c>
      <c r="I263" s="163"/>
      <c r="J263" s="163"/>
    </row>
    <row r="264" spans="1:10" ht="15.75">
      <c r="A264" s="190">
        <v>256</v>
      </c>
      <c r="B264" s="162" t="s">
        <v>669</v>
      </c>
      <c r="C264" s="186" t="s">
        <v>672</v>
      </c>
      <c r="D264" s="116">
        <v>5</v>
      </c>
      <c r="E264" s="186" t="s">
        <v>286</v>
      </c>
      <c r="F264" s="163"/>
      <c r="G264" s="163"/>
      <c r="H264" s="163">
        <v>5</v>
      </c>
      <c r="I264" s="163"/>
      <c r="J264" s="163"/>
    </row>
    <row r="265" spans="1:10" ht="15.75">
      <c r="A265" s="190">
        <v>257</v>
      </c>
      <c r="B265" s="162" t="s">
        <v>673</v>
      </c>
      <c r="C265" s="186" t="s">
        <v>674</v>
      </c>
      <c r="D265" s="116">
        <v>5</v>
      </c>
      <c r="E265" s="186" t="s">
        <v>286</v>
      </c>
      <c r="F265" s="163"/>
      <c r="G265" s="163"/>
      <c r="H265" s="163">
        <v>5</v>
      </c>
      <c r="I265" s="163"/>
      <c r="J265" s="163"/>
    </row>
    <row r="266" spans="1:10" ht="15.75">
      <c r="A266" s="190">
        <v>258</v>
      </c>
      <c r="B266" s="162" t="s">
        <v>673</v>
      </c>
      <c r="C266" s="186" t="s">
        <v>675</v>
      </c>
      <c r="D266" s="116">
        <v>5</v>
      </c>
      <c r="E266" s="186" t="s">
        <v>286</v>
      </c>
      <c r="F266" s="163"/>
      <c r="G266" s="163"/>
      <c r="H266" s="163">
        <v>5</v>
      </c>
      <c r="I266" s="163"/>
      <c r="J266" s="163"/>
    </row>
    <row r="267" spans="1:10" ht="31.5">
      <c r="A267" s="190">
        <v>259</v>
      </c>
      <c r="B267" s="162" t="s">
        <v>669</v>
      </c>
      <c r="C267" s="186" t="s">
        <v>676</v>
      </c>
      <c r="D267" s="116">
        <v>5</v>
      </c>
      <c r="E267" s="186" t="s">
        <v>286</v>
      </c>
      <c r="F267" s="163"/>
      <c r="G267" s="163"/>
      <c r="H267" s="163">
        <v>5</v>
      </c>
      <c r="I267" s="163"/>
      <c r="J267" s="163"/>
    </row>
    <row r="268" spans="1:10" ht="15.75">
      <c r="A268" s="190">
        <v>260</v>
      </c>
      <c r="B268" s="162" t="s">
        <v>3247</v>
      </c>
      <c r="C268" s="186" t="s">
        <v>3248</v>
      </c>
      <c r="D268" s="116">
        <v>4</v>
      </c>
      <c r="E268" s="186" t="s">
        <v>286</v>
      </c>
      <c r="F268" s="163" t="s">
        <v>3234</v>
      </c>
      <c r="G268" s="116">
        <v>4</v>
      </c>
      <c r="H268" s="163"/>
      <c r="I268" s="163"/>
      <c r="J268" s="163"/>
    </row>
    <row r="269" spans="1:10" ht="47.25">
      <c r="A269" s="190">
        <v>261</v>
      </c>
      <c r="B269" s="162" t="s">
        <v>3249</v>
      </c>
      <c r="C269" s="186" t="s">
        <v>3250</v>
      </c>
      <c r="D269" s="116">
        <v>6</v>
      </c>
      <c r="E269" s="186" t="s">
        <v>286</v>
      </c>
      <c r="F269" s="163" t="s">
        <v>3234</v>
      </c>
      <c r="G269" s="116">
        <v>6</v>
      </c>
      <c r="H269" s="163"/>
      <c r="I269" s="163"/>
      <c r="J269" s="163"/>
    </row>
    <row r="270" spans="1:10" ht="15.75">
      <c r="A270" s="190">
        <v>262</v>
      </c>
      <c r="B270" s="162" t="s">
        <v>3251</v>
      </c>
      <c r="C270" s="186" t="s">
        <v>3252</v>
      </c>
      <c r="D270" s="116">
        <v>4</v>
      </c>
      <c r="E270" s="186" t="s">
        <v>3253</v>
      </c>
      <c r="F270" s="163" t="s">
        <v>3234</v>
      </c>
      <c r="G270" s="116">
        <v>4</v>
      </c>
      <c r="H270" s="163"/>
      <c r="I270" s="163"/>
      <c r="J270" s="163"/>
    </row>
    <row r="271" spans="1:10" ht="15.75">
      <c r="A271" s="190">
        <v>263</v>
      </c>
      <c r="B271" s="162" t="s">
        <v>3254</v>
      </c>
      <c r="C271" s="186" t="s">
        <v>3255</v>
      </c>
      <c r="D271" s="116">
        <v>1200</v>
      </c>
      <c r="E271" s="186" t="s">
        <v>483</v>
      </c>
      <c r="F271" s="163" t="s">
        <v>3234</v>
      </c>
      <c r="G271" s="116">
        <v>1200</v>
      </c>
      <c r="H271" s="163"/>
      <c r="I271" s="163"/>
      <c r="J271" s="163"/>
    </row>
    <row r="272" spans="1:10" ht="63">
      <c r="A272" s="190">
        <v>264</v>
      </c>
      <c r="B272" s="162" t="s">
        <v>3256</v>
      </c>
      <c r="C272" s="186" t="s">
        <v>3257</v>
      </c>
      <c r="D272" s="116">
        <v>36</v>
      </c>
      <c r="E272" s="186" t="s">
        <v>286</v>
      </c>
      <c r="F272" s="163" t="s">
        <v>3234</v>
      </c>
      <c r="G272" s="116">
        <v>36</v>
      </c>
      <c r="H272" s="163"/>
      <c r="I272" s="163"/>
      <c r="J272" s="163"/>
    </row>
    <row r="273" spans="1:10" ht="63">
      <c r="A273" s="190">
        <v>265</v>
      </c>
      <c r="B273" s="162" t="s">
        <v>3258</v>
      </c>
      <c r="C273" s="186" t="s">
        <v>3259</v>
      </c>
      <c r="D273" s="116">
        <v>24</v>
      </c>
      <c r="E273" s="186" t="s">
        <v>286</v>
      </c>
      <c r="F273" s="163" t="s">
        <v>3234</v>
      </c>
      <c r="G273" s="116">
        <v>24</v>
      </c>
      <c r="H273" s="163"/>
      <c r="I273" s="163"/>
      <c r="J273" s="163"/>
    </row>
    <row r="274" spans="1:10" ht="31.5">
      <c r="A274" s="190">
        <v>266</v>
      </c>
      <c r="B274" s="166" t="s">
        <v>3260</v>
      </c>
      <c r="C274" s="186" t="s">
        <v>3260</v>
      </c>
      <c r="D274" s="163">
        <v>10</v>
      </c>
      <c r="E274" s="163" t="s">
        <v>286</v>
      </c>
      <c r="F274" s="166" t="s">
        <v>653</v>
      </c>
      <c r="G274" s="163">
        <v>5</v>
      </c>
      <c r="H274" s="163">
        <v>5</v>
      </c>
      <c r="I274" s="196"/>
      <c r="J274" s="119"/>
    </row>
    <row r="275" spans="1:10" ht="18.75">
      <c r="A275" s="365" t="s">
        <v>3261</v>
      </c>
      <c r="B275" s="365"/>
      <c r="C275" s="365"/>
      <c r="D275" s="365"/>
      <c r="E275" s="365"/>
      <c r="F275" s="365"/>
      <c r="G275" s="365"/>
      <c r="H275" s="365"/>
      <c r="I275" s="365"/>
      <c r="J275" s="366"/>
    </row>
    <row r="276" spans="1:10" ht="31.5">
      <c r="A276" s="190">
        <v>267</v>
      </c>
      <c r="B276" s="162" t="s">
        <v>3262</v>
      </c>
      <c r="C276" s="186" t="s">
        <v>3263</v>
      </c>
      <c r="D276" s="116">
        <v>5</v>
      </c>
      <c r="E276" s="186" t="s">
        <v>286</v>
      </c>
      <c r="F276" s="163" t="s">
        <v>3234</v>
      </c>
      <c r="G276" s="163"/>
      <c r="H276" s="163"/>
      <c r="I276" s="163"/>
      <c r="J276" s="163"/>
    </row>
    <row r="277" spans="1:10" ht="47.25">
      <c r="A277" s="190">
        <v>268</v>
      </c>
      <c r="B277" s="162" t="s">
        <v>3264</v>
      </c>
      <c r="C277" s="186" t="s">
        <v>3265</v>
      </c>
      <c r="D277" s="116">
        <v>20</v>
      </c>
      <c r="E277" s="186" t="s">
        <v>286</v>
      </c>
      <c r="F277" s="163" t="s">
        <v>3234</v>
      </c>
      <c r="G277" s="163"/>
      <c r="H277" s="163"/>
      <c r="I277" s="163"/>
      <c r="J277" s="163"/>
    </row>
    <row r="278" spans="1:10" ht="31.5">
      <c r="A278" s="190">
        <v>269</v>
      </c>
      <c r="B278" s="162" t="s">
        <v>3266</v>
      </c>
      <c r="C278" s="186" t="s">
        <v>3267</v>
      </c>
      <c r="D278" s="116">
        <v>5</v>
      </c>
      <c r="E278" s="186" t="s">
        <v>286</v>
      </c>
      <c r="F278" s="166" t="s">
        <v>3268</v>
      </c>
      <c r="G278" s="163"/>
      <c r="H278" s="163"/>
      <c r="I278" s="163"/>
      <c r="J278" s="163"/>
    </row>
    <row r="279" spans="1:10" ht="18.75">
      <c r="A279" s="365" t="s">
        <v>3269</v>
      </c>
      <c r="B279" s="365"/>
      <c r="C279" s="365"/>
      <c r="D279" s="365"/>
      <c r="E279" s="365"/>
      <c r="F279" s="365"/>
      <c r="G279" s="365"/>
      <c r="H279" s="365"/>
      <c r="I279" s="365"/>
      <c r="J279" s="366"/>
    </row>
    <row r="280" spans="1:10" ht="110.25">
      <c r="A280" s="190">
        <v>270</v>
      </c>
      <c r="B280" s="166" t="s">
        <v>3270</v>
      </c>
      <c r="C280" s="166" t="s">
        <v>3271</v>
      </c>
      <c r="D280" s="75">
        <v>1</v>
      </c>
      <c r="E280" s="342" t="s">
        <v>278</v>
      </c>
      <c r="F280" s="163"/>
      <c r="G280" s="11">
        <v>1</v>
      </c>
      <c r="H280" s="186"/>
      <c r="I280" s="186"/>
      <c r="J280" s="186"/>
    </row>
    <row r="281" spans="1:10" ht="267.75">
      <c r="A281" s="190">
        <v>271</v>
      </c>
      <c r="B281" s="186" t="s">
        <v>3272</v>
      </c>
      <c r="C281" s="186" t="s">
        <v>3273</v>
      </c>
      <c r="D281" s="74">
        <v>1</v>
      </c>
      <c r="E281" s="342" t="s">
        <v>278</v>
      </c>
      <c r="F281" s="163"/>
      <c r="G281" s="163">
        <v>1</v>
      </c>
      <c r="H281" s="163"/>
      <c r="I281" s="163"/>
      <c r="J281" s="163"/>
    </row>
  </sheetData>
  <mergeCells count="16">
    <mergeCell ref="A279:J279"/>
    <mergeCell ref="A186:J186"/>
    <mergeCell ref="A203:J203"/>
    <mergeCell ref="A208:J208"/>
    <mergeCell ref="A243:J243"/>
    <mergeCell ref="A275:J275"/>
    <mergeCell ref="A3:J3"/>
    <mergeCell ref="G1:J1"/>
    <mergeCell ref="A1:A2"/>
    <mergeCell ref="B1:B2"/>
    <mergeCell ref="C1:C2"/>
    <mergeCell ref="D1:D2"/>
    <mergeCell ref="E1:E2"/>
    <mergeCell ref="F1:F2"/>
    <mergeCell ref="A145:J145"/>
    <mergeCell ref="B254:B25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6C61-821B-49E9-BC3E-DB6A89C8794D}">
  <sheetPr>
    <tabColor rgb="FF92D050"/>
  </sheetPr>
  <dimension ref="A1:J102"/>
  <sheetViews>
    <sheetView zoomScale="115" zoomScaleNormal="115" workbookViewId="0">
      <selection activeCell="C7" sqref="C7"/>
    </sheetView>
  </sheetViews>
  <sheetFormatPr defaultColWidth="65.85546875" defaultRowHeight="15"/>
  <cols>
    <col min="1" max="1" width="4.28515625" style="44" bestFit="1" customWidth="1"/>
    <col min="2" max="2" width="65.85546875" style="44"/>
    <col min="3" max="3" width="100.7109375" style="44" bestFit="1" customWidth="1"/>
    <col min="4" max="4" width="17.42578125" style="44" bestFit="1" customWidth="1"/>
    <col min="5" max="5" width="10.7109375" style="44" bestFit="1" customWidth="1"/>
    <col min="6" max="6" width="65.85546875" style="44"/>
    <col min="7" max="10" width="9.5703125" style="44" bestFit="1" customWidth="1"/>
    <col min="11" max="16384" width="65.85546875" style="44"/>
  </cols>
  <sheetData>
    <row r="1" spans="1:10" ht="18.75">
      <c r="A1" s="251" t="s">
        <v>648</v>
      </c>
      <c r="B1" s="252" t="s">
        <v>272</v>
      </c>
      <c r="C1" s="252" t="s">
        <v>273</v>
      </c>
      <c r="D1" s="252" t="s">
        <v>1</v>
      </c>
      <c r="E1" s="253" t="s">
        <v>274</v>
      </c>
      <c r="F1" s="254" t="s">
        <v>275</v>
      </c>
      <c r="G1" s="253" t="s">
        <v>2</v>
      </c>
      <c r="H1" s="253"/>
      <c r="I1" s="253"/>
      <c r="J1" s="253"/>
    </row>
    <row r="2" spans="1:10" ht="37.5">
      <c r="A2" s="251"/>
      <c r="B2" s="252"/>
      <c r="C2" s="252"/>
      <c r="D2" s="252"/>
      <c r="E2" s="253"/>
      <c r="F2" s="254"/>
      <c r="G2" s="255" t="s">
        <v>3</v>
      </c>
      <c r="H2" s="255" t="s">
        <v>4</v>
      </c>
      <c r="I2" s="255" t="s">
        <v>5</v>
      </c>
      <c r="J2" s="255" t="s">
        <v>6</v>
      </c>
    </row>
    <row r="3" spans="1:10" ht="18.75">
      <c r="A3" s="259" t="s">
        <v>846</v>
      </c>
      <c r="B3" s="260"/>
      <c r="C3" s="260"/>
      <c r="D3" s="260"/>
      <c r="E3" s="260"/>
      <c r="F3" s="260"/>
      <c r="G3" s="260"/>
      <c r="H3" s="260"/>
      <c r="I3" s="260"/>
      <c r="J3" s="261"/>
    </row>
    <row r="4" spans="1:10" ht="31.5">
      <c r="A4" s="166">
        <v>1</v>
      </c>
      <c r="B4" s="186" t="s">
        <v>748</v>
      </c>
      <c r="C4" s="186" t="s">
        <v>749</v>
      </c>
      <c r="D4" s="162" t="s">
        <v>126</v>
      </c>
      <c r="E4" s="186">
        <v>180</v>
      </c>
      <c r="F4" s="166" t="s">
        <v>832</v>
      </c>
      <c r="G4" s="166">
        <v>0</v>
      </c>
      <c r="H4" s="166">
        <v>100</v>
      </c>
      <c r="I4" s="166">
        <v>80</v>
      </c>
      <c r="J4" s="166">
        <v>0</v>
      </c>
    </row>
    <row r="5" spans="1:10" ht="47.25">
      <c r="A5" s="166">
        <v>2</v>
      </c>
      <c r="B5" s="186" t="s">
        <v>750</v>
      </c>
      <c r="C5" s="186" t="s">
        <v>751</v>
      </c>
      <c r="D5" s="186" t="s">
        <v>752</v>
      </c>
      <c r="E5" s="186">
        <v>12</v>
      </c>
      <c r="F5" s="166" t="s">
        <v>833</v>
      </c>
      <c r="G5" s="166">
        <v>0</v>
      </c>
      <c r="H5" s="166">
        <v>12</v>
      </c>
      <c r="I5" s="163">
        <v>0</v>
      </c>
      <c r="J5" s="163">
        <v>0</v>
      </c>
    </row>
    <row r="6" spans="1:10" ht="47.25">
      <c r="A6" s="166">
        <v>3</v>
      </c>
      <c r="B6" s="186" t="s">
        <v>753</v>
      </c>
      <c r="C6" s="186" t="s">
        <v>754</v>
      </c>
      <c r="D6" s="162" t="s">
        <v>126</v>
      </c>
      <c r="E6" s="186">
        <v>100</v>
      </c>
      <c r="F6" s="166" t="s">
        <v>834</v>
      </c>
      <c r="G6" s="166">
        <v>0</v>
      </c>
      <c r="H6" s="166">
        <v>100</v>
      </c>
      <c r="I6" s="163">
        <v>0</v>
      </c>
      <c r="J6" s="163">
        <v>0</v>
      </c>
    </row>
    <row r="7" spans="1:10" ht="47.25">
      <c r="A7" s="166">
        <v>4</v>
      </c>
      <c r="B7" s="186" t="s">
        <v>755</v>
      </c>
      <c r="C7" s="186" t="s">
        <v>756</v>
      </c>
      <c r="D7" s="162" t="s">
        <v>126</v>
      </c>
      <c r="E7" s="186">
        <v>100</v>
      </c>
      <c r="F7" s="166" t="s">
        <v>834</v>
      </c>
      <c r="G7" s="166">
        <v>0</v>
      </c>
      <c r="H7" s="166">
        <v>100</v>
      </c>
      <c r="I7" s="163">
        <v>0</v>
      </c>
      <c r="J7" s="163">
        <v>0</v>
      </c>
    </row>
    <row r="8" spans="1:10" ht="94.5">
      <c r="A8" s="166">
        <v>5</v>
      </c>
      <c r="B8" s="186" t="s">
        <v>757</v>
      </c>
      <c r="C8" s="186" t="s">
        <v>758</v>
      </c>
      <c r="D8" s="186" t="s">
        <v>752</v>
      </c>
      <c r="E8" s="186">
        <v>13</v>
      </c>
      <c r="F8" s="166" t="s">
        <v>834</v>
      </c>
      <c r="G8" s="166">
        <v>0</v>
      </c>
      <c r="H8" s="166">
        <v>13</v>
      </c>
      <c r="I8" s="163">
        <v>0</v>
      </c>
      <c r="J8" s="163">
        <v>0</v>
      </c>
    </row>
    <row r="9" spans="1:10" ht="47.25">
      <c r="A9" s="166">
        <v>6</v>
      </c>
      <c r="B9" s="186" t="s">
        <v>759</v>
      </c>
      <c r="C9" s="186" t="s">
        <v>760</v>
      </c>
      <c r="D9" s="162" t="s">
        <v>126</v>
      </c>
      <c r="E9" s="186">
        <v>20</v>
      </c>
      <c r="F9" s="166" t="s">
        <v>833</v>
      </c>
      <c r="G9" s="166">
        <v>0</v>
      </c>
      <c r="H9" s="166">
        <v>20</v>
      </c>
      <c r="I9" s="163">
        <v>0</v>
      </c>
      <c r="J9" s="163">
        <v>0</v>
      </c>
    </row>
    <row r="10" spans="1:10" ht="126">
      <c r="A10" s="166">
        <v>7</v>
      </c>
      <c r="B10" s="186" t="s">
        <v>761</v>
      </c>
      <c r="C10" s="186" t="s">
        <v>762</v>
      </c>
      <c r="D10" s="162" t="s">
        <v>126</v>
      </c>
      <c r="E10" s="186">
        <v>15</v>
      </c>
      <c r="F10" s="166" t="s">
        <v>833</v>
      </c>
      <c r="G10" s="166">
        <v>0</v>
      </c>
      <c r="H10" s="166">
        <v>15</v>
      </c>
      <c r="I10" s="163">
        <v>0</v>
      </c>
      <c r="J10" s="163">
        <v>0</v>
      </c>
    </row>
    <row r="11" spans="1:10" ht="63">
      <c r="A11" s="166">
        <v>8</v>
      </c>
      <c r="B11" s="186" t="s">
        <v>763</v>
      </c>
      <c r="C11" s="186" t="s">
        <v>764</v>
      </c>
      <c r="D11" s="162" t="s">
        <v>126</v>
      </c>
      <c r="E11" s="186">
        <v>10</v>
      </c>
      <c r="F11" s="166" t="s">
        <v>835</v>
      </c>
      <c r="G11" s="166">
        <v>0</v>
      </c>
      <c r="H11" s="166">
        <v>10</v>
      </c>
      <c r="I11" s="163">
        <v>0</v>
      </c>
      <c r="J11" s="163">
        <v>0</v>
      </c>
    </row>
    <row r="12" spans="1:10" ht="126">
      <c r="A12" s="166">
        <v>9</v>
      </c>
      <c r="B12" s="186" t="s">
        <v>765</v>
      </c>
      <c r="C12" s="186" t="s">
        <v>766</v>
      </c>
      <c r="D12" s="162" t="s">
        <v>126</v>
      </c>
      <c r="E12" s="186">
        <v>220</v>
      </c>
      <c r="F12" s="166" t="s">
        <v>835</v>
      </c>
      <c r="G12" s="166">
        <v>0</v>
      </c>
      <c r="H12" s="166">
        <v>220</v>
      </c>
      <c r="I12" s="163">
        <v>0</v>
      </c>
      <c r="J12" s="163">
        <v>0</v>
      </c>
    </row>
    <row r="13" spans="1:10" ht="63">
      <c r="A13" s="166">
        <v>10</v>
      </c>
      <c r="B13" s="186" t="s">
        <v>765</v>
      </c>
      <c r="C13" s="186" t="s">
        <v>767</v>
      </c>
      <c r="D13" s="162" t="s">
        <v>126</v>
      </c>
      <c r="E13" s="186">
        <v>205</v>
      </c>
      <c r="F13" s="166" t="s">
        <v>835</v>
      </c>
      <c r="G13" s="166">
        <v>0</v>
      </c>
      <c r="H13" s="166">
        <v>205</v>
      </c>
      <c r="I13" s="163">
        <v>0</v>
      </c>
      <c r="J13" s="163">
        <v>0</v>
      </c>
    </row>
    <row r="14" spans="1:10" ht="157.5">
      <c r="A14" s="166">
        <v>11</v>
      </c>
      <c r="B14" s="186" t="s">
        <v>768</v>
      </c>
      <c r="C14" s="186" t="s">
        <v>769</v>
      </c>
      <c r="D14" s="162" t="s">
        <v>126</v>
      </c>
      <c r="E14" s="186">
        <v>30</v>
      </c>
      <c r="F14" s="166" t="s">
        <v>833</v>
      </c>
      <c r="G14" s="166">
        <v>0</v>
      </c>
      <c r="H14" s="166">
        <v>30</v>
      </c>
      <c r="I14" s="163">
        <v>0</v>
      </c>
      <c r="J14" s="163">
        <v>0</v>
      </c>
    </row>
    <row r="15" spans="1:10" ht="63">
      <c r="A15" s="166">
        <v>12</v>
      </c>
      <c r="B15" s="186" t="s">
        <v>770</v>
      </c>
      <c r="C15" s="186" t="s">
        <v>771</v>
      </c>
      <c r="D15" s="162" t="s">
        <v>126</v>
      </c>
      <c r="E15" s="186">
        <v>200</v>
      </c>
      <c r="F15" s="166" t="s">
        <v>835</v>
      </c>
      <c r="G15" s="166">
        <v>0</v>
      </c>
      <c r="H15" s="166">
        <v>200</v>
      </c>
      <c r="I15" s="163">
        <v>0</v>
      </c>
      <c r="J15" s="163">
        <v>0</v>
      </c>
    </row>
    <row r="16" spans="1:10" ht="126">
      <c r="A16" s="166">
        <v>13</v>
      </c>
      <c r="B16" s="186" t="s">
        <v>772</v>
      </c>
      <c r="C16" s="186" t="s">
        <v>773</v>
      </c>
      <c r="D16" s="186" t="s">
        <v>774</v>
      </c>
      <c r="E16" s="186">
        <v>12</v>
      </c>
      <c r="F16" s="166" t="s">
        <v>835</v>
      </c>
      <c r="G16" s="166">
        <v>0</v>
      </c>
      <c r="H16" s="166">
        <v>12</v>
      </c>
      <c r="I16" s="163">
        <v>0</v>
      </c>
      <c r="J16" s="163">
        <v>0</v>
      </c>
    </row>
    <row r="17" spans="1:10" ht="15.75">
      <c r="A17" s="166">
        <v>14</v>
      </c>
      <c r="B17" s="186" t="s">
        <v>775</v>
      </c>
      <c r="C17" s="186" t="s">
        <v>776</v>
      </c>
      <c r="D17" s="162" t="s">
        <v>126</v>
      </c>
      <c r="E17" s="186">
        <v>60</v>
      </c>
      <c r="F17" s="166" t="s">
        <v>833</v>
      </c>
      <c r="G17" s="166">
        <v>0</v>
      </c>
      <c r="H17" s="166">
        <v>40</v>
      </c>
      <c r="I17" s="163">
        <v>0</v>
      </c>
      <c r="J17" s="163">
        <v>0</v>
      </c>
    </row>
    <row r="18" spans="1:10" ht="47.25">
      <c r="A18" s="166">
        <v>15</v>
      </c>
      <c r="B18" s="186" t="s">
        <v>777</v>
      </c>
      <c r="C18" s="186" t="s">
        <v>778</v>
      </c>
      <c r="D18" s="186" t="s">
        <v>774</v>
      </c>
      <c r="E18" s="186">
        <v>8</v>
      </c>
      <c r="F18" s="166" t="s">
        <v>833</v>
      </c>
      <c r="G18" s="166">
        <v>0</v>
      </c>
      <c r="H18" s="166">
        <v>8</v>
      </c>
      <c r="I18" s="163">
        <v>0</v>
      </c>
      <c r="J18" s="163">
        <v>0</v>
      </c>
    </row>
    <row r="19" spans="1:10" ht="31.5">
      <c r="A19" s="166">
        <v>16</v>
      </c>
      <c r="B19" s="186" t="s">
        <v>779</v>
      </c>
      <c r="C19" s="186" t="s">
        <v>780</v>
      </c>
      <c r="D19" s="162" t="s">
        <v>126</v>
      </c>
      <c r="E19" s="186">
        <v>40</v>
      </c>
      <c r="F19" s="166" t="s">
        <v>835</v>
      </c>
      <c r="G19" s="166">
        <v>0</v>
      </c>
      <c r="H19" s="166">
        <v>40</v>
      </c>
      <c r="I19" s="163">
        <v>0</v>
      </c>
      <c r="J19" s="163">
        <v>0</v>
      </c>
    </row>
    <row r="20" spans="1:10" ht="15.75">
      <c r="A20" s="166">
        <v>17</v>
      </c>
      <c r="B20" s="186" t="s">
        <v>781</v>
      </c>
      <c r="C20" s="319" t="s">
        <v>782</v>
      </c>
      <c r="D20" s="186" t="s">
        <v>126</v>
      </c>
      <c r="E20" s="186">
        <v>70</v>
      </c>
      <c r="F20" s="166" t="s">
        <v>835</v>
      </c>
      <c r="G20" s="166">
        <v>0</v>
      </c>
      <c r="H20" s="166">
        <v>70</v>
      </c>
      <c r="I20" s="163">
        <v>0</v>
      </c>
      <c r="J20" s="163">
        <v>0</v>
      </c>
    </row>
    <row r="21" spans="1:10" ht="15.75">
      <c r="A21" s="166">
        <v>18</v>
      </c>
      <c r="B21" s="186" t="s">
        <v>783</v>
      </c>
      <c r="C21" s="319"/>
      <c r="D21" s="186" t="s">
        <v>126</v>
      </c>
      <c r="E21" s="186">
        <v>90</v>
      </c>
      <c r="F21" s="166" t="s">
        <v>835</v>
      </c>
      <c r="G21" s="166">
        <v>0</v>
      </c>
      <c r="H21" s="166">
        <v>90</v>
      </c>
      <c r="I21" s="163">
        <v>0</v>
      </c>
      <c r="J21" s="163">
        <v>0</v>
      </c>
    </row>
    <row r="22" spans="1:10" ht="15.75">
      <c r="A22" s="166">
        <v>19</v>
      </c>
      <c r="B22" s="186" t="s">
        <v>784</v>
      </c>
      <c r="C22" s="319"/>
      <c r="D22" s="186" t="s">
        <v>126</v>
      </c>
      <c r="E22" s="186">
        <v>70</v>
      </c>
      <c r="F22" s="166" t="s">
        <v>835</v>
      </c>
      <c r="G22" s="166">
        <v>0</v>
      </c>
      <c r="H22" s="166">
        <v>70</v>
      </c>
      <c r="I22" s="163">
        <v>0</v>
      </c>
      <c r="J22" s="163">
        <v>0</v>
      </c>
    </row>
    <row r="23" spans="1:10" ht="15.75">
      <c r="A23" s="166">
        <v>20</v>
      </c>
      <c r="B23" s="186" t="s">
        <v>785</v>
      </c>
      <c r="C23" s="319"/>
      <c r="D23" s="186" t="s">
        <v>126</v>
      </c>
      <c r="E23" s="186">
        <v>70</v>
      </c>
      <c r="F23" s="166" t="s">
        <v>835</v>
      </c>
      <c r="G23" s="166">
        <v>0</v>
      </c>
      <c r="H23" s="166">
        <v>70</v>
      </c>
      <c r="I23" s="163">
        <v>0</v>
      </c>
      <c r="J23" s="163">
        <v>0</v>
      </c>
    </row>
    <row r="24" spans="1:10" ht="15.75">
      <c r="A24" s="166">
        <v>21</v>
      </c>
      <c r="B24" s="186" t="s">
        <v>786</v>
      </c>
      <c r="C24" s="319"/>
      <c r="D24" s="186" t="s">
        <v>126</v>
      </c>
      <c r="E24" s="186">
        <v>70</v>
      </c>
      <c r="F24" s="166" t="s">
        <v>835</v>
      </c>
      <c r="G24" s="166">
        <v>0</v>
      </c>
      <c r="H24" s="166">
        <v>70</v>
      </c>
      <c r="I24" s="163">
        <v>0</v>
      </c>
      <c r="J24" s="163">
        <v>0</v>
      </c>
    </row>
    <row r="25" spans="1:10" ht="15.75">
      <c r="A25" s="166">
        <v>22</v>
      </c>
      <c r="B25" s="186" t="s">
        <v>787</v>
      </c>
      <c r="C25" s="319"/>
      <c r="D25" s="186" t="s">
        <v>126</v>
      </c>
      <c r="E25" s="186">
        <v>70</v>
      </c>
      <c r="F25" s="166" t="s">
        <v>835</v>
      </c>
      <c r="G25" s="166">
        <v>0</v>
      </c>
      <c r="H25" s="166">
        <v>70</v>
      </c>
      <c r="I25" s="163">
        <v>0</v>
      </c>
      <c r="J25" s="163">
        <v>0</v>
      </c>
    </row>
    <row r="26" spans="1:10" ht="47.25">
      <c r="A26" s="166">
        <v>23</v>
      </c>
      <c r="B26" s="186" t="s">
        <v>788</v>
      </c>
      <c r="C26" s="186" t="s">
        <v>789</v>
      </c>
      <c r="D26" s="186" t="s">
        <v>746</v>
      </c>
      <c r="E26" s="186">
        <v>25</v>
      </c>
      <c r="F26" s="166" t="s">
        <v>833</v>
      </c>
      <c r="G26" s="166">
        <v>0</v>
      </c>
      <c r="H26" s="166">
        <v>25</v>
      </c>
      <c r="I26" s="163">
        <v>0</v>
      </c>
      <c r="J26" s="163">
        <v>0</v>
      </c>
    </row>
    <row r="27" spans="1:10" ht="47.25">
      <c r="A27" s="166">
        <v>24</v>
      </c>
      <c r="B27" s="186" t="s">
        <v>790</v>
      </c>
      <c r="C27" s="186" t="s">
        <v>791</v>
      </c>
      <c r="D27" s="186" t="s">
        <v>746</v>
      </c>
      <c r="E27" s="186">
        <v>20</v>
      </c>
      <c r="F27" s="166" t="s">
        <v>833</v>
      </c>
      <c r="G27" s="166">
        <v>0</v>
      </c>
      <c r="H27" s="166">
        <v>20</v>
      </c>
      <c r="I27" s="163">
        <v>0</v>
      </c>
      <c r="J27" s="163">
        <v>0</v>
      </c>
    </row>
    <row r="28" spans="1:10" ht="126">
      <c r="A28" s="166">
        <v>25</v>
      </c>
      <c r="B28" s="186" t="s">
        <v>792</v>
      </c>
      <c r="C28" s="186" t="s">
        <v>793</v>
      </c>
      <c r="D28" s="186" t="s">
        <v>126</v>
      </c>
      <c r="E28" s="186">
        <v>150</v>
      </c>
      <c r="F28" s="166" t="s">
        <v>835</v>
      </c>
      <c r="G28" s="166">
        <v>0</v>
      </c>
      <c r="H28" s="166">
        <v>150</v>
      </c>
      <c r="I28" s="163">
        <v>0</v>
      </c>
      <c r="J28" s="163">
        <v>0</v>
      </c>
    </row>
    <row r="29" spans="1:10" ht="63">
      <c r="A29" s="166">
        <v>26</v>
      </c>
      <c r="B29" s="186" t="s">
        <v>794</v>
      </c>
      <c r="C29" s="186" t="s">
        <v>795</v>
      </c>
      <c r="D29" s="186" t="s">
        <v>126</v>
      </c>
      <c r="E29" s="186">
        <v>15</v>
      </c>
      <c r="F29" s="166" t="s">
        <v>833</v>
      </c>
      <c r="G29" s="166">
        <v>0</v>
      </c>
      <c r="H29" s="166">
        <v>15</v>
      </c>
      <c r="I29" s="163">
        <v>0</v>
      </c>
      <c r="J29" s="163">
        <v>0</v>
      </c>
    </row>
    <row r="30" spans="1:10" ht="78.75">
      <c r="A30" s="166">
        <v>27</v>
      </c>
      <c r="B30" s="186" t="s">
        <v>796</v>
      </c>
      <c r="C30" s="186" t="s">
        <v>797</v>
      </c>
      <c r="D30" s="186" t="s">
        <v>126</v>
      </c>
      <c r="E30" s="186">
        <v>70</v>
      </c>
      <c r="F30" s="166" t="s">
        <v>835</v>
      </c>
      <c r="G30" s="166">
        <v>0</v>
      </c>
      <c r="H30" s="166">
        <v>70</v>
      </c>
      <c r="I30" s="163">
        <v>0</v>
      </c>
      <c r="J30" s="163">
        <v>0</v>
      </c>
    </row>
    <row r="31" spans="1:10" ht="126">
      <c r="A31" s="166">
        <v>28</v>
      </c>
      <c r="B31" s="186" t="s">
        <v>798</v>
      </c>
      <c r="C31" s="186" t="s">
        <v>799</v>
      </c>
      <c r="D31" s="186" t="s">
        <v>126</v>
      </c>
      <c r="E31" s="186">
        <v>14</v>
      </c>
      <c r="F31" s="166" t="s">
        <v>835</v>
      </c>
      <c r="G31" s="166">
        <v>0</v>
      </c>
      <c r="H31" s="166">
        <v>14</v>
      </c>
      <c r="I31" s="163">
        <v>0</v>
      </c>
      <c r="J31" s="163">
        <v>0</v>
      </c>
    </row>
    <row r="32" spans="1:10" ht="47.25">
      <c r="A32" s="166">
        <v>29</v>
      </c>
      <c r="B32" s="186" t="s">
        <v>800</v>
      </c>
      <c r="C32" s="186" t="s">
        <v>801</v>
      </c>
      <c r="D32" s="186" t="s">
        <v>126</v>
      </c>
      <c r="E32" s="186">
        <v>140</v>
      </c>
      <c r="F32" s="166" t="s">
        <v>835</v>
      </c>
      <c r="G32" s="166">
        <v>0</v>
      </c>
      <c r="H32" s="166">
        <v>140</v>
      </c>
      <c r="I32" s="163">
        <v>0</v>
      </c>
      <c r="J32" s="163">
        <v>0</v>
      </c>
    </row>
    <row r="33" spans="1:10" ht="78.75">
      <c r="A33" s="166">
        <v>30</v>
      </c>
      <c r="B33" s="186" t="s">
        <v>802</v>
      </c>
      <c r="C33" s="186" t="s">
        <v>803</v>
      </c>
      <c r="D33" s="186" t="s">
        <v>126</v>
      </c>
      <c r="E33" s="186">
        <v>18</v>
      </c>
      <c r="F33" s="166" t="s">
        <v>835</v>
      </c>
      <c r="G33" s="166">
        <v>0</v>
      </c>
      <c r="H33" s="166">
        <v>18</v>
      </c>
      <c r="I33" s="163">
        <v>0</v>
      </c>
      <c r="J33" s="163">
        <v>0</v>
      </c>
    </row>
    <row r="34" spans="1:10" ht="15.75">
      <c r="A34" s="166">
        <v>31</v>
      </c>
      <c r="B34" s="320" t="s">
        <v>804</v>
      </c>
      <c r="C34" s="320" t="s">
        <v>805</v>
      </c>
      <c r="D34" s="320" t="s">
        <v>126</v>
      </c>
      <c r="E34" s="320">
        <v>10</v>
      </c>
      <c r="F34" s="166" t="s">
        <v>836</v>
      </c>
      <c r="G34" s="166">
        <v>0</v>
      </c>
      <c r="H34" s="321">
        <v>10</v>
      </c>
      <c r="I34" s="163">
        <v>0</v>
      </c>
      <c r="J34" s="163">
        <v>0</v>
      </c>
    </row>
    <row r="35" spans="1:10" ht="141.75">
      <c r="A35" s="166">
        <v>32</v>
      </c>
      <c r="B35" s="186" t="s">
        <v>806</v>
      </c>
      <c r="C35" s="186" t="s">
        <v>807</v>
      </c>
      <c r="D35" s="186" t="s">
        <v>126</v>
      </c>
      <c r="E35" s="186">
        <v>8</v>
      </c>
      <c r="F35" s="166" t="s">
        <v>835</v>
      </c>
      <c r="G35" s="166">
        <v>0</v>
      </c>
      <c r="H35" s="166">
        <v>8</v>
      </c>
      <c r="I35" s="163">
        <v>0</v>
      </c>
      <c r="J35" s="163">
        <v>0</v>
      </c>
    </row>
    <row r="36" spans="1:10" ht="94.5">
      <c r="A36" s="166">
        <v>33</v>
      </c>
      <c r="B36" s="186" t="s">
        <v>808</v>
      </c>
      <c r="C36" s="186" t="s">
        <v>809</v>
      </c>
      <c r="D36" s="186" t="s">
        <v>126</v>
      </c>
      <c r="E36" s="186">
        <v>70</v>
      </c>
      <c r="F36" s="166" t="s">
        <v>837</v>
      </c>
      <c r="G36" s="166">
        <v>0</v>
      </c>
      <c r="H36" s="166">
        <v>70</v>
      </c>
      <c r="I36" s="163">
        <v>0</v>
      </c>
      <c r="J36" s="163">
        <v>0</v>
      </c>
    </row>
    <row r="37" spans="1:10" ht="31.5">
      <c r="A37" s="166">
        <v>34</v>
      </c>
      <c r="B37" s="166" t="s">
        <v>810</v>
      </c>
      <c r="C37" s="186" t="s">
        <v>811</v>
      </c>
      <c r="D37" s="186" t="s">
        <v>126</v>
      </c>
      <c r="E37" s="186">
        <v>400</v>
      </c>
      <c r="F37" s="166" t="s">
        <v>838</v>
      </c>
      <c r="G37" s="166">
        <v>0</v>
      </c>
      <c r="H37" s="166">
        <v>200</v>
      </c>
      <c r="I37" s="163">
        <v>0</v>
      </c>
      <c r="J37" s="163">
        <v>0</v>
      </c>
    </row>
    <row r="38" spans="1:10" ht="141.75">
      <c r="A38" s="166">
        <v>35</v>
      </c>
      <c r="B38" s="166" t="s">
        <v>812</v>
      </c>
      <c r="C38" s="186" t="s">
        <v>813</v>
      </c>
      <c r="D38" s="186" t="s">
        <v>126</v>
      </c>
      <c r="E38" s="186">
        <v>50</v>
      </c>
      <c r="F38" s="166" t="s">
        <v>839</v>
      </c>
      <c r="G38" s="166">
        <v>0</v>
      </c>
      <c r="H38" s="166">
        <v>50</v>
      </c>
      <c r="I38" s="163">
        <v>0</v>
      </c>
      <c r="J38" s="163">
        <v>0</v>
      </c>
    </row>
    <row r="39" spans="1:10" ht="47.25">
      <c r="A39" s="166">
        <v>36</v>
      </c>
      <c r="B39" s="166" t="s">
        <v>814</v>
      </c>
      <c r="C39" s="186" t="s">
        <v>815</v>
      </c>
      <c r="D39" s="186" t="s">
        <v>126</v>
      </c>
      <c r="E39" s="186">
        <v>12</v>
      </c>
      <c r="F39" s="166" t="s">
        <v>840</v>
      </c>
      <c r="G39" s="166">
        <v>0</v>
      </c>
      <c r="H39" s="186">
        <v>12</v>
      </c>
      <c r="I39" s="163">
        <v>0</v>
      </c>
      <c r="J39" s="163">
        <v>0</v>
      </c>
    </row>
    <row r="40" spans="1:10" ht="47.25">
      <c r="A40" s="166">
        <v>37</v>
      </c>
      <c r="B40" s="322" t="s">
        <v>816</v>
      </c>
      <c r="C40" s="166" t="s">
        <v>817</v>
      </c>
      <c r="D40" s="189" t="s">
        <v>126</v>
      </c>
      <c r="E40" s="163">
        <v>10</v>
      </c>
      <c r="F40" s="166" t="s">
        <v>841</v>
      </c>
      <c r="G40" s="166">
        <v>0</v>
      </c>
      <c r="H40" s="166">
        <v>10</v>
      </c>
      <c r="I40" s="163">
        <v>0</v>
      </c>
      <c r="J40" s="163">
        <v>0</v>
      </c>
    </row>
    <row r="41" spans="1:10" ht="78.75">
      <c r="A41" s="166">
        <v>38</v>
      </c>
      <c r="B41" s="322" t="s">
        <v>818</v>
      </c>
      <c r="C41" s="166" t="s">
        <v>819</v>
      </c>
      <c r="D41" s="189" t="s">
        <v>126</v>
      </c>
      <c r="E41" s="163">
        <v>4</v>
      </c>
      <c r="F41" s="166" t="s">
        <v>842</v>
      </c>
      <c r="G41" s="166">
        <v>0</v>
      </c>
      <c r="H41" s="166">
        <v>4</v>
      </c>
      <c r="I41" s="163">
        <v>0</v>
      </c>
      <c r="J41" s="163">
        <v>0</v>
      </c>
    </row>
    <row r="42" spans="1:10" ht="31.5">
      <c r="A42" s="166">
        <v>39</v>
      </c>
      <c r="B42" s="322" t="s">
        <v>820</v>
      </c>
      <c r="C42" s="166" t="s">
        <v>821</v>
      </c>
      <c r="D42" s="189" t="s">
        <v>126</v>
      </c>
      <c r="E42" s="163">
        <v>4</v>
      </c>
      <c r="F42" s="166" t="s">
        <v>843</v>
      </c>
      <c r="G42" s="166">
        <v>0</v>
      </c>
      <c r="H42" s="166">
        <v>4</v>
      </c>
      <c r="I42" s="163">
        <v>0</v>
      </c>
      <c r="J42" s="163">
        <v>0</v>
      </c>
    </row>
    <row r="43" spans="1:10" ht="141.75">
      <c r="A43" s="166">
        <v>40</v>
      </c>
      <c r="B43" s="322" t="s">
        <v>822</v>
      </c>
      <c r="C43" s="166" t="s">
        <v>823</v>
      </c>
      <c r="D43" s="189" t="s">
        <v>126</v>
      </c>
      <c r="E43" s="163">
        <v>6</v>
      </c>
      <c r="F43" s="166" t="s">
        <v>844</v>
      </c>
      <c r="G43" s="166">
        <v>0</v>
      </c>
      <c r="H43" s="166">
        <v>6</v>
      </c>
      <c r="I43" s="163">
        <v>0</v>
      </c>
      <c r="J43" s="163">
        <v>0</v>
      </c>
    </row>
    <row r="44" spans="1:10" ht="78.75">
      <c r="A44" s="166">
        <v>41</v>
      </c>
      <c r="B44" s="322" t="s">
        <v>824</v>
      </c>
      <c r="C44" s="166" t="s">
        <v>825</v>
      </c>
      <c r="D44" s="189" t="s">
        <v>126</v>
      </c>
      <c r="E44" s="163">
        <v>4</v>
      </c>
      <c r="F44" s="166" t="s">
        <v>842</v>
      </c>
      <c r="G44" s="166">
        <v>0</v>
      </c>
      <c r="H44" s="163">
        <v>4</v>
      </c>
      <c r="I44" s="163">
        <v>0</v>
      </c>
      <c r="J44" s="163">
        <v>0</v>
      </c>
    </row>
    <row r="45" spans="1:10" ht="189">
      <c r="A45" s="166">
        <v>42</v>
      </c>
      <c r="B45" s="322" t="s">
        <v>826</v>
      </c>
      <c r="C45" s="166" t="s">
        <v>3776</v>
      </c>
      <c r="D45" s="189" t="s">
        <v>126</v>
      </c>
      <c r="E45" s="163">
        <v>3</v>
      </c>
      <c r="F45" s="166" t="s">
        <v>842</v>
      </c>
      <c r="G45" s="166">
        <v>0</v>
      </c>
      <c r="H45" s="163">
        <v>3</v>
      </c>
      <c r="I45" s="163">
        <v>0</v>
      </c>
      <c r="J45" s="163">
        <v>0</v>
      </c>
    </row>
    <row r="46" spans="1:10" ht="94.5">
      <c r="A46" s="166">
        <v>43</v>
      </c>
      <c r="B46" s="322" t="s">
        <v>827</v>
      </c>
      <c r="C46" s="166" t="s">
        <v>3777</v>
      </c>
      <c r="D46" s="189" t="s">
        <v>126</v>
      </c>
      <c r="E46" s="163">
        <v>2</v>
      </c>
      <c r="F46" s="166" t="s">
        <v>842</v>
      </c>
      <c r="G46" s="166">
        <v>0</v>
      </c>
      <c r="H46" s="163">
        <v>2</v>
      </c>
      <c r="I46" s="163">
        <v>0</v>
      </c>
      <c r="J46" s="163">
        <v>0</v>
      </c>
    </row>
    <row r="47" spans="1:10" ht="173.25">
      <c r="A47" s="166">
        <v>44</v>
      </c>
      <c r="B47" s="186" t="s">
        <v>828</v>
      </c>
      <c r="C47" s="186" t="s">
        <v>829</v>
      </c>
      <c r="D47" s="163" t="s">
        <v>286</v>
      </c>
      <c r="E47" s="163">
        <v>8</v>
      </c>
      <c r="F47" s="166" t="s">
        <v>845</v>
      </c>
      <c r="G47" s="166">
        <v>0</v>
      </c>
      <c r="H47" s="163">
        <v>4</v>
      </c>
      <c r="I47" s="163">
        <v>4</v>
      </c>
      <c r="J47" s="163">
        <v>0</v>
      </c>
    </row>
    <row r="48" spans="1:10" ht="15.75">
      <c r="A48" s="166">
        <v>45</v>
      </c>
      <c r="B48" s="186" t="s">
        <v>830</v>
      </c>
      <c r="C48" s="186" t="s">
        <v>831</v>
      </c>
      <c r="D48" s="163" t="s">
        <v>286</v>
      </c>
      <c r="E48" s="163">
        <v>10</v>
      </c>
      <c r="F48" s="166" t="s">
        <v>835</v>
      </c>
      <c r="G48" s="166">
        <v>0</v>
      </c>
      <c r="H48" s="163">
        <v>10</v>
      </c>
      <c r="I48" s="163">
        <v>0</v>
      </c>
      <c r="J48" s="163">
        <v>0</v>
      </c>
    </row>
    <row r="49" spans="1:10" ht="18.75">
      <c r="A49" s="260" t="s">
        <v>2481</v>
      </c>
      <c r="B49" s="260"/>
      <c r="C49" s="260"/>
      <c r="D49" s="260"/>
      <c r="E49" s="260"/>
      <c r="F49" s="260"/>
      <c r="G49" s="260"/>
      <c r="H49" s="260"/>
      <c r="I49" s="260"/>
      <c r="J49" s="260"/>
    </row>
    <row r="50" spans="1:10" ht="78.75">
      <c r="A50" s="166">
        <v>46</v>
      </c>
      <c r="B50" s="322" t="s">
        <v>2482</v>
      </c>
      <c r="C50" s="166" t="s">
        <v>2483</v>
      </c>
      <c r="D50" s="189" t="s">
        <v>126</v>
      </c>
      <c r="E50" s="163">
        <v>1</v>
      </c>
      <c r="F50" s="326" t="s">
        <v>2642</v>
      </c>
      <c r="G50" s="186">
        <v>0</v>
      </c>
      <c r="H50" s="186">
        <v>1</v>
      </c>
      <c r="I50" s="166">
        <v>0</v>
      </c>
      <c r="J50" s="166">
        <v>0</v>
      </c>
    </row>
    <row r="51" spans="1:10" ht="189">
      <c r="A51" s="166">
        <v>47</v>
      </c>
      <c r="B51" s="322" t="s">
        <v>2484</v>
      </c>
      <c r="C51" s="166" t="s">
        <v>2485</v>
      </c>
      <c r="D51" s="189" t="s">
        <v>126</v>
      </c>
      <c r="E51" s="163">
        <v>2</v>
      </c>
      <c r="F51" s="326" t="s">
        <v>2643</v>
      </c>
      <c r="G51" s="186">
        <v>0</v>
      </c>
      <c r="H51" s="186">
        <v>2</v>
      </c>
      <c r="I51" s="166">
        <v>0</v>
      </c>
      <c r="J51" s="166">
        <v>0</v>
      </c>
    </row>
    <row r="52" spans="1:10" ht="283.5">
      <c r="A52" s="166">
        <v>48</v>
      </c>
      <c r="B52" s="322" t="s">
        <v>2486</v>
      </c>
      <c r="C52" s="166" t="s">
        <v>2487</v>
      </c>
      <c r="D52" s="163" t="s">
        <v>847</v>
      </c>
      <c r="E52" s="163">
        <v>6</v>
      </c>
      <c r="F52" s="326" t="s">
        <v>2644</v>
      </c>
      <c r="G52" s="186">
        <v>0</v>
      </c>
      <c r="H52" s="166">
        <v>4</v>
      </c>
      <c r="I52" s="166">
        <v>2</v>
      </c>
      <c r="J52" s="166">
        <v>0</v>
      </c>
    </row>
    <row r="53" spans="1:10" ht="409.5">
      <c r="A53" s="166">
        <v>49</v>
      </c>
      <c r="B53" s="322" t="s">
        <v>2488</v>
      </c>
      <c r="C53" s="166" t="s">
        <v>2489</v>
      </c>
      <c r="D53" s="163" t="s">
        <v>2490</v>
      </c>
      <c r="E53" s="163">
        <v>6</v>
      </c>
      <c r="F53" s="326" t="s">
        <v>2645</v>
      </c>
      <c r="G53" s="186">
        <v>0</v>
      </c>
      <c r="H53" s="166">
        <v>4</v>
      </c>
      <c r="I53" s="166">
        <v>2</v>
      </c>
      <c r="J53" s="166">
        <v>0</v>
      </c>
    </row>
    <row r="54" spans="1:10" ht="18.75">
      <c r="A54" s="329" t="s">
        <v>2468</v>
      </c>
      <c r="B54" s="329"/>
      <c r="C54" s="329"/>
      <c r="D54" s="329"/>
      <c r="E54" s="329"/>
      <c r="F54" s="329"/>
      <c r="G54" s="329"/>
      <c r="H54" s="329"/>
      <c r="I54" s="329"/>
      <c r="J54" s="329"/>
    </row>
    <row r="55" spans="1:10" ht="137.44999999999999" customHeight="1">
      <c r="A55" s="166">
        <v>50</v>
      </c>
      <c r="B55" s="327" t="s">
        <v>2469</v>
      </c>
      <c r="C55" s="174" t="s">
        <v>2470</v>
      </c>
      <c r="D55" s="154" t="s">
        <v>569</v>
      </c>
      <c r="E55" s="154">
        <v>800</v>
      </c>
      <c r="F55" s="174" t="s">
        <v>2646</v>
      </c>
      <c r="G55" s="180">
        <v>0</v>
      </c>
      <c r="H55" s="174">
        <v>400</v>
      </c>
      <c r="I55" s="174">
        <v>400</v>
      </c>
      <c r="J55" s="174">
        <v>0</v>
      </c>
    </row>
    <row r="56" spans="1:10" ht="110.25">
      <c r="A56" s="166">
        <v>51</v>
      </c>
      <c r="B56" s="174" t="s">
        <v>2471</v>
      </c>
      <c r="C56" s="174" t="s">
        <v>2472</v>
      </c>
      <c r="D56" s="154" t="s">
        <v>27</v>
      </c>
      <c r="E56" s="154">
        <v>145</v>
      </c>
      <c r="F56" s="323" t="s">
        <v>2647</v>
      </c>
      <c r="G56" s="180">
        <v>0</v>
      </c>
      <c r="H56" s="174">
        <v>100</v>
      </c>
      <c r="I56" s="174">
        <v>45</v>
      </c>
      <c r="J56" s="174">
        <v>0</v>
      </c>
    </row>
    <row r="57" spans="1:10" ht="237.6" customHeight="1">
      <c r="A57" s="166">
        <v>52</v>
      </c>
      <c r="B57" s="174" t="s">
        <v>2473</v>
      </c>
      <c r="C57" s="174" t="s">
        <v>2474</v>
      </c>
      <c r="D57" s="154" t="s">
        <v>27</v>
      </c>
      <c r="E57" s="154">
        <v>70</v>
      </c>
      <c r="F57" s="323" t="s">
        <v>2648</v>
      </c>
      <c r="G57" s="180">
        <v>0</v>
      </c>
      <c r="H57" s="174">
        <v>50</v>
      </c>
      <c r="I57" s="174">
        <v>20</v>
      </c>
      <c r="J57" s="174">
        <v>0</v>
      </c>
    </row>
    <row r="58" spans="1:10" ht="244.9" customHeight="1">
      <c r="A58" s="166">
        <v>53</v>
      </c>
      <c r="B58" s="328" t="s">
        <v>2475</v>
      </c>
      <c r="C58" s="178" t="s">
        <v>2476</v>
      </c>
      <c r="D58" s="154" t="s">
        <v>569</v>
      </c>
      <c r="E58" s="184">
        <v>200</v>
      </c>
      <c r="F58" s="323" t="s">
        <v>2649</v>
      </c>
      <c r="G58" s="180">
        <v>0</v>
      </c>
      <c r="H58" s="180">
        <v>100</v>
      </c>
      <c r="I58" s="174">
        <v>100</v>
      </c>
      <c r="J58" s="174">
        <v>0</v>
      </c>
    </row>
    <row r="59" spans="1:10" ht="291" customHeight="1">
      <c r="A59" s="166">
        <v>54</v>
      </c>
      <c r="B59" s="327" t="s">
        <v>2477</v>
      </c>
      <c r="C59" s="327" t="s">
        <v>2478</v>
      </c>
      <c r="D59" s="324" t="s">
        <v>126</v>
      </c>
      <c r="E59" s="184">
        <v>6</v>
      </c>
      <c r="F59" s="323" t="s">
        <v>2650</v>
      </c>
      <c r="G59" s="180">
        <v>0</v>
      </c>
      <c r="H59" s="174">
        <v>4</v>
      </c>
      <c r="I59" s="174">
        <v>2</v>
      </c>
      <c r="J59" s="174">
        <v>0</v>
      </c>
    </row>
    <row r="60" spans="1:10" ht="153.6" customHeight="1">
      <c r="A60" s="166">
        <v>55</v>
      </c>
      <c r="B60" s="174" t="s">
        <v>2479</v>
      </c>
      <c r="C60" s="174" t="s">
        <v>2480</v>
      </c>
      <c r="D60" s="324" t="s">
        <v>126</v>
      </c>
      <c r="E60" s="154">
        <v>2</v>
      </c>
      <c r="F60" s="323" t="s">
        <v>2651</v>
      </c>
      <c r="G60" s="180">
        <v>0</v>
      </c>
      <c r="H60" s="174">
        <v>2</v>
      </c>
      <c r="I60" s="174">
        <v>0</v>
      </c>
      <c r="J60" s="174">
        <v>0</v>
      </c>
    </row>
    <row r="61" spans="1:10" ht="18.75">
      <c r="A61" s="260" t="s">
        <v>866</v>
      </c>
      <c r="B61" s="260"/>
      <c r="C61" s="260"/>
      <c r="D61" s="260"/>
      <c r="E61" s="260"/>
      <c r="F61" s="260"/>
      <c r="G61" s="260"/>
      <c r="H61" s="260"/>
      <c r="I61" s="260"/>
      <c r="J61" s="260"/>
    </row>
    <row r="62" spans="1:10" ht="126.6" customHeight="1">
      <c r="A62" s="165">
        <v>56</v>
      </c>
      <c r="B62" s="180" t="s">
        <v>20</v>
      </c>
      <c r="C62" s="180" t="s">
        <v>140</v>
      </c>
      <c r="D62" s="180" t="s">
        <v>2460</v>
      </c>
      <c r="E62" s="180">
        <v>9</v>
      </c>
      <c r="F62" s="186" t="s">
        <v>2652</v>
      </c>
      <c r="G62" s="180">
        <v>0</v>
      </c>
      <c r="H62" s="174">
        <v>5</v>
      </c>
      <c r="I62" s="174">
        <v>4</v>
      </c>
      <c r="J62" s="174">
        <v>0</v>
      </c>
    </row>
    <row r="63" spans="1:10" ht="81" customHeight="1">
      <c r="A63" s="165">
        <v>57</v>
      </c>
      <c r="B63" s="180" t="s">
        <v>848</v>
      </c>
      <c r="C63" s="180" t="s">
        <v>3778</v>
      </c>
      <c r="D63" s="180" t="s">
        <v>2460</v>
      </c>
      <c r="E63" s="180">
        <v>9</v>
      </c>
      <c r="F63" s="186" t="s">
        <v>2652</v>
      </c>
      <c r="G63" s="180">
        <v>0</v>
      </c>
      <c r="H63" s="174">
        <v>5</v>
      </c>
      <c r="I63" s="174">
        <v>4</v>
      </c>
      <c r="J63" s="174">
        <v>0</v>
      </c>
    </row>
    <row r="64" spans="1:10" ht="88.15" customHeight="1">
      <c r="A64" s="165">
        <v>58</v>
      </c>
      <c r="B64" s="180" t="s">
        <v>22</v>
      </c>
      <c r="C64" s="180" t="s">
        <v>141</v>
      </c>
      <c r="D64" s="180" t="s">
        <v>126</v>
      </c>
      <c r="E64" s="180">
        <v>9</v>
      </c>
      <c r="F64" s="186" t="s">
        <v>2652</v>
      </c>
      <c r="G64" s="180">
        <v>0</v>
      </c>
      <c r="H64" s="174">
        <v>5</v>
      </c>
      <c r="I64" s="174">
        <v>4</v>
      </c>
      <c r="J64" s="174">
        <v>0</v>
      </c>
    </row>
    <row r="65" spans="1:10" ht="47.25">
      <c r="A65" s="165">
        <v>59</v>
      </c>
      <c r="B65" s="322" t="s">
        <v>849</v>
      </c>
      <c r="C65" s="166" t="s">
        <v>850</v>
      </c>
      <c r="D65" s="180" t="s">
        <v>126</v>
      </c>
      <c r="E65" s="180">
        <v>200</v>
      </c>
      <c r="F65" s="180" t="s">
        <v>2653</v>
      </c>
      <c r="G65" s="180">
        <v>0</v>
      </c>
      <c r="H65" s="174">
        <v>100</v>
      </c>
      <c r="I65" s="174">
        <v>100</v>
      </c>
      <c r="J65" s="174">
        <v>0</v>
      </c>
    </row>
    <row r="66" spans="1:10" ht="88.15" customHeight="1">
      <c r="A66" s="165">
        <v>60</v>
      </c>
      <c r="B66" s="180" t="s">
        <v>33</v>
      </c>
      <c r="C66" s="180" t="s">
        <v>3779</v>
      </c>
      <c r="D66" s="180" t="s">
        <v>126</v>
      </c>
      <c r="E66" s="180">
        <v>2</v>
      </c>
      <c r="F66" s="180" t="s">
        <v>2654</v>
      </c>
      <c r="G66" s="180">
        <v>0</v>
      </c>
      <c r="H66" s="174">
        <v>2</v>
      </c>
      <c r="I66" s="174">
        <v>0</v>
      </c>
      <c r="J66" s="174">
        <v>0</v>
      </c>
    </row>
    <row r="67" spans="1:10" ht="82.9" customHeight="1">
      <c r="A67" s="165">
        <v>61</v>
      </c>
      <c r="B67" s="180" t="s">
        <v>33</v>
      </c>
      <c r="C67" s="180" t="s">
        <v>3780</v>
      </c>
      <c r="D67" s="180" t="s">
        <v>126</v>
      </c>
      <c r="E67" s="180">
        <v>1</v>
      </c>
      <c r="F67" s="180" t="s">
        <v>2655</v>
      </c>
      <c r="G67" s="180">
        <v>0</v>
      </c>
      <c r="H67" s="174">
        <v>1</v>
      </c>
      <c r="I67" s="174">
        <v>0</v>
      </c>
      <c r="J67" s="174">
        <v>0</v>
      </c>
    </row>
    <row r="68" spans="1:10" ht="409.15" customHeight="1">
      <c r="A68" s="165">
        <v>62</v>
      </c>
      <c r="B68" s="186" t="s">
        <v>851</v>
      </c>
      <c r="C68" s="186" t="s">
        <v>852</v>
      </c>
      <c r="D68" s="180" t="s">
        <v>126</v>
      </c>
      <c r="E68" s="186">
        <v>10</v>
      </c>
      <c r="F68" s="166" t="s">
        <v>2656</v>
      </c>
      <c r="G68" s="180">
        <v>0</v>
      </c>
      <c r="H68" s="174">
        <v>10</v>
      </c>
      <c r="I68" s="166">
        <v>0</v>
      </c>
      <c r="J68" s="174">
        <v>0</v>
      </c>
    </row>
    <row r="69" spans="1:10" ht="66" customHeight="1">
      <c r="A69" s="165">
        <v>63</v>
      </c>
      <c r="B69" s="180" t="s">
        <v>60</v>
      </c>
      <c r="C69" s="180" t="s">
        <v>142</v>
      </c>
      <c r="D69" s="180" t="s">
        <v>126</v>
      </c>
      <c r="E69" s="186">
        <v>3</v>
      </c>
      <c r="F69" s="180" t="s">
        <v>2657</v>
      </c>
      <c r="G69" s="180">
        <v>0</v>
      </c>
      <c r="H69" s="174">
        <v>3</v>
      </c>
      <c r="I69" s="174">
        <v>0</v>
      </c>
      <c r="J69" s="174">
        <v>0</v>
      </c>
    </row>
    <row r="70" spans="1:10" ht="47.25">
      <c r="A70" s="165">
        <v>64</v>
      </c>
      <c r="B70" s="186" t="s">
        <v>853</v>
      </c>
      <c r="C70" s="186" t="s">
        <v>143</v>
      </c>
      <c r="D70" s="180" t="s">
        <v>126</v>
      </c>
      <c r="E70" s="186">
        <v>5</v>
      </c>
      <c r="F70" s="180" t="s">
        <v>2658</v>
      </c>
      <c r="G70" s="180">
        <v>0</v>
      </c>
      <c r="H70" s="174">
        <v>5</v>
      </c>
      <c r="I70" s="166">
        <v>0</v>
      </c>
      <c r="J70" s="174">
        <v>0</v>
      </c>
    </row>
    <row r="71" spans="1:10" ht="78" customHeight="1">
      <c r="A71" s="165">
        <v>65</v>
      </c>
      <c r="B71" s="180" t="s">
        <v>61</v>
      </c>
      <c r="C71" s="180" t="s">
        <v>144</v>
      </c>
      <c r="D71" s="180" t="s">
        <v>126</v>
      </c>
      <c r="E71" s="180">
        <v>6</v>
      </c>
      <c r="F71" s="180" t="s">
        <v>2659</v>
      </c>
      <c r="G71" s="180">
        <v>0</v>
      </c>
      <c r="H71" s="174">
        <v>6</v>
      </c>
      <c r="I71" s="174">
        <v>0</v>
      </c>
      <c r="J71" s="174">
        <v>0</v>
      </c>
    </row>
    <row r="72" spans="1:10" ht="112.9" customHeight="1">
      <c r="A72" s="165">
        <v>66</v>
      </c>
      <c r="B72" s="180" t="s">
        <v>854</v>
      </c>
      <c r="C72" s="201" t="s">
        <v>855</v>
      </c>
      <c r="D72" s="201" t="s">
        <v>68</v>
      </c>
      <c r="E72" s="180">
        <v>250</v>
      </c>
      <c r="F72" s="180" t="s">
        <v>2660</v>
      </c>
      <c r="G72" s="180">
        <v>0</v>
      </c>
      <c r="H72" s="174">
        <v>150</v>
      </c>
      <c r="I72" s="174">
        <v>100</v>
      </c>
      <c r="J72" s="174">
        <v>0</v>
      </c>
    </row>
    <row r="73" spans="1:10" ht="109.9" customHeight="1">
      <c r="A73" s="165">
        <v>67</v>
      </c>
      <c r="B73" s="180" t="s">
        <v>856</v>
      </c>
      <c r="C73" s="201" t="s">
        <v>857</v>
      </c>
      <c r="D73" s="201" t="s">
        <v>126</v>
      </c>
      <c r="E73" s="180">
        <v>1</v>
      </c>
      <c r="F73" s="180" t="s">
        <v>2661</v>
      </c>
      <c r="G73" s="180">
        <v>0</v>
      </c>
      <c r="H73" s="174">
        <v>1</v>
      </c>
      <c r="I73" s="174">
        <v>0</v>
      </c>
      <c r="J73" s="174">
        <v>0</v>
      </c>
    </row>
    <row r="74" spans="1:10" ht="118.15" customHeight="1">
      <c r="A74" s="165">
        <v>68</v>
      </c>
      <c r="B74" s="180" t="s">
        <v>856</v>
      </c>
      <c r="C74" s="201" t="s">
        <v>3781</v>
      </c>
      <c r="D74" s="201" t="s">
        <v>126</v>
      </c>
      <c r="E74" s="180">
        <v>1</v>
      </c>
      <c r="F74" s="180" t="s">
        <v>2662</v>
      </c>
      <c r="G74" s="180">
        <v>0</v>
      </c>
      <c r="H74" s="174">
        <v>5</v>
      </c>
      <c r="I74" s="174">
        <v>0</v>
      </c>
      <c r="J74" s="174">
        <v>0</v>
      </c>
    </row>
    <row r="75" spans="1:10" ht="93" customHeight="1">
      <c r="A75" s="165">
        <v>69</v>
      </c>
      <c r="B75" s="322" t="s">
        <v>858</v>
      </c>
      <c r="C75" s="186" t="s">
        <v>145</v>
      </c>
      <c r="D75" s="201" t="s">
        <v>126</v>
      </c>
      <c r="E75" s="186">
        <v>2</v>
      </c>
      <c r="F75" s="325" t="s">
        <v>2663</v>
      </c>
      <c r="G75" s="180">
        <v>0</v>
      </c>
      <c r="H75" s="174">
        <v>2</v>
      </c>
      <c r="I75" s="166">
        <v>0</v>
      </c>
      <c r="J75" s="174">
        <v>0</v>
      </c>
    </row>
    <row r="76" spans="1:10" ht="148.9" customHeight="1">
      <c r="A76" s="165">
        <v>70</v>
      </c>
      <c r="B76" s="327" t="s">
        <v>859</v>
      </c>
      <c r="C76" s="180" t="s">
        <v>105</v>
      </c>
      <c r="D76" s="201" t="s">
        <v>126</v>
      </c>
      <c r="E76" s="180">
        <v>8</v>
      </c>
      <c r="F76" s="325" t="s">
        <v>2664</v>
      </c>
      <c r="G76" s="180">
        <v>0</v>
      </c>
      <c r="H76" s="174">
        <v>6</v>
      </c>
      <c r="I76" s="174">
        <v>2</v>
      </c>
      <c r="J76" s="174">
        <v>0</v>
      </c>
    </row>
    <row r="77" spans="1:10" ht="409.15" customHeight="1">
      <c r="A77" s="165">
        <v>71</v>
      </c>
      <c r="B77" s="186" t="s">
        <v>157</v>
      </c>
      <c r="C77" s="186" t="s">
        <v>158</v>
      </c>
      <c r="D77" s="201" t="s">
        <v>126</v>
      </c>
      <c r="E77" s="186">
        <v>10</v>
      </c>
      <c r="F77" s="166" t="s">
        <v>2665</v>
      </c>
      <c r="G77" s="180">
        <v>0</v>
      </c>
      <c r="H77" s="174">
        <v>10</v>
      </c>
      <c r="I77" s="163">
        <v>0</v>
      </c>
      <c r="J77" s="174">
        <v>0</v>
      </c>
    </row>
    <row r="78" spans="1:10" ht="150" customHeight="1">
      <c r="A78" s="165">
        <v>72</v>
      </c>
      <c r="B78" s="186" t="s">
        <v>860</v>
      </c>
      <c r="C78" s="180" t="s">
        <v>861</v>
      </c>
      <c r="D78" s="186" t="s">
        <v>68</v>
      </c>
      <c r="E78" s="186">
        <v>100</v>
      </c>
      <c r="F78" s="166" t="s">
        <v>2666</v>
      </c>
      <c r="G78" s="180">
        <v>0</v>
      </c>
      <c r="H78" s="174">
        <v>100</v>
      </c>
      <c r="I78" s="163">
        <v>0</v>
      </c>
      <c r="J78" s="174">
        <v>0</v>
      </c>
    </row>
    <row r="79" spans="1:10" ht="103.15" customHeight="1">
      <c r="A79" s="165">
        <v>73</v>
      </c>
      <c r="B79" s="186" t="s">
        <v>862</v>
      </c>
      <c r="C79" s="186" t="s">
        <v>863</v>
      </c>
      <c r="D79" s="204" t="s">
        <v>126</v>
      </c>
      <c r="E79" s="163">
        <v>10</v>
      </c>
      <c r="F79" s="325" t="s">
        <v>2667</v>
      </c>
      <c r="G79" s="180">
        <v>0</v>
      </c>
      <c r="H79" s="174">
        <v>10</v>
      </c>
      <c r="I79" s="163">
        <v>0</v>
      </c>
      <c r="J79" s="174">
        <v>0</v>
      </c>
    </row>
    <row r="80" spans="1:10" ht="133.15" customHeight="1">
      <c r="A80" s="165">
        <v>74</v>
      </c>
      <c r="B80" s="180" t="s">
        <v>33</v>
      </c>
      <c r="C80" s="186" t="s">
        <v>2461</v>
      </c>
      <c r="D80" s="204" t="s">
        <v>126</v>
      </c>
      <c r="E80" s="163">
        <v>3</v>
      </c>
      <c r="F80" s="180" t="s">
        <v>2668</v>
      </c>
      <c r="G80" s="180">
        <v>0</v>
      </c>
      <c r="H80" s="174">
        <v>3</v>
      </c>
      <c r="I80" s="163">
        <v>0</v>
      </c>
      <c r="J80" s="174">
        <v>0</v>
      </c>
    </row>
    <row r="81" spans="1:10" ht="119.45" customHeight="1">
      <c r="A81" s="165">
        <v>75</v>
      </c>
      <c r="B81" s="174" t="s">
        <v>864</v>
      </c>
      <c r="C81" s="174" t="s">
        <v>865</v>
      </c>
      <c r="D81" s="204" t="s">
        <v>126</v>
      </c>
      <c r="E81" s="174">
        <v>10</v>
      </c>
      <c r="F81" s="186" t="s">
        <v>2669</v>
      </c>
      <c r="G81" s="180">
        <v>0</v>
      </c>
      <c r="H81" s="174">
        <v>10</v>
      </c>
      <c r="I81" s="174">
        <v>0</v>
      </c>
      <c r="J81" s="174">
        <v>0</v>
      </c>
    </row>
    <row r="82" spans="1:10" ht="18.75">
      <c r="A82" s="260" t="s">
        <v>867</v>
      </c>
      <c r="B82" s="260"/>
      <c r="C82" s="260"/>
      <c r="D82" s="260"/>
      <c r="E82" s="260"/>
      <c r="F82" s="260"/>
      <c r="G82" s="260"/>
      <c r="H82" s="260"/>
      <c r="I82" s="260"/>
      <c r="J82" s="260"/>
    </row>
    <row r="83" spans="1:10" ht="398.45" customHeight="1">
      <c r="A83" s="166">
        <v>76</v>
      </c>
      <c r="B83" s="166" t="s">
        <v>868</v>
      </c>
      <c r="C83" s="166" t="s">
        <v>869</v>
      </c>
      <c r="D83" s="189" t="s">
        <v>126</v>
      </c>
      <c r="E83" s="163">
        <v>10</v>
      </c>
      <c r="F83" s="166" t="s">
        <v>2670</v>
      </c>
      <c r="G83" s="186">
        <v>0</v>
      </c>
      <c r="H83" s="166">
        <v>10</v>
      </c>
      <c r="I83" s="166">
        <v>0</v>
      </c>
      <c r="J83" s="166">
        <v>0</v>
      </c>
    </row>
    <row r="84" spans="1:10" ht="141" customHeight="1">
      <c r="A84" s="166">
        <v>77</v>
      </c>
      <c r="B84" s="322" t="s">
        <v>870</v>
      </c>
      <c r="C84" s="166" t="s">
        <v>871</v>
      </c>
      <c r="D84" s="189" t="s">
        <v>126</v>
      </c>
      <c r="E84" s="163">
        <v>7</v>
      </c>
      <c r="F84" s="166" t="s">
        <v>2671</v>
      </c>
      <c r="G84" s="186">
        <v>0</v>
      </c>
      <c r="H84" s="166">
        <v>7</v>
      </c>
      <c r="I84" s="166">
        <v>0</v>
      </c>
      <c r="J84" s="166">
        <v>0</v>
      </c>
    </row>
    <row r="85" spans="1:10" ht="135" customHeight="1">
      <c r="A85" s="166">
        <v>78</v>
      </c>
      <c r="B85" s="322" t="s">
        <v>872</v>
      </c>
      <c r="C85" s="166" t="s">
        <v>873</v>
      </c>
      <c r="D85" s="189" t="s">
        <v>126</v>
      </c>
      <c r="E85" s="163">
        <v>4</v>
      </c>
      <c r="F85" s="166" t="s">
        <v>893</v>
      </c>
      <c r="G85" s="186">
        <v>0</v>
      </c>
      <c r="H85" s="166">
        <v>4</v>
      </c>
      <c r="I85" s="166">
        <v>0</v>
      </c>
      <c r="J85" s="166">
        <v>0</v>
      </c>
    </row>
    <row r="86" spans="1:10" ht="123" customHeight="1">
      <c r="A86" s="166">
        <v>79</v>
      </c>
      <c r="B86" s="322" t="s">
        <v>874</v>
      </c>
      <c r="C86" s="166" t="s">
        <v>875</v>
      </c>
      <c r="D86" s="189" t="s">
        <v>126</v>
      </c>
      <c r="E86" s="163">
        <v>8</v>
      </c>
      <c r="F86" s="166" t="s">
        <v>2672</v>
      </c>
      <c r="G86" s="186">
        <v>0</v>
      </c>
      <c r="H86" s="166">
        <v>4</v>
      </c>
      <c r="I86" s="166">
        <v>4</v>
      </c>
      <c r="J86" s="166">
        <v>0</v>
      </c>
    </row>
    <row r="87" spans="1:10" ht="118.15" customHeight="1">
      <c r="A87" s="166">
        <v>80</v>
      </c>
      <c r="B87" s="322" t="s">
        <v>876</v>
      </c>
      <c r="C87" s="166" t="s">
        <v>877</v>
      </c>
      <c r="D87" s="189" t="s">
        <v>126</v>
      </c>
      <c r="E87" s="163">
        <v>8</v>
      </c>
      <c r="F87" s="166" t="s">
        <v>2462</v>
      </c>
      <c r="G87" s="186">
        <v>0</v>
      </c>
      <c r="H87" s="166">
        <v>8</v>
      </c>
      <c r="I87" s="166">
        <v>0</v>
      </c>
      <c r="J87" s="166">
        <v>0</v>
      </c>
    </row>
    <row r="88" spans="1:10" ht="144.6" customHeight="1">
      <c r="A88" s="166">
        <v>81</v>
      </c>
      <c r="B88" s="322" t="s">
        <v>878</v>
      </c>
      <c r="C88" s="166" t="s">
        <v>879</v>
      </c>
      <c r="D88" s="189" t="s">
        <v>126</v>
      </c>
      <c r="E88" s="163">
        <v>3</v>
      </c>
      <c r="F88" s="166" t="s">
        <v>2463</v>
      </c>
      <c r="G88" s="186">
        <v>0</v>
      </c>
      <c r="H88" s="166">
        <v>3</v>
      </c>
      <c r="I88" s="166">
        <v>0</v>
      </c>
      <c r="J88" s="166">
        <v>0</v>
      </c>
    </row>
    <row r="89" spans="1:10" ht="63">
      <c r="A89" s="166">
        <v>82</v>
      </c>
      <c r="B89" s="186" t="s">
        <v>880</v>
      </c>
      <c r="C89" s="166" t="s">
        <v>881</v>
      </c>
      <c r="D89" s="186" t="s">
        <v>126</v>
      </c>
      <c r="E89" s="186">
        <v>2</v>
      </c>
      <c r="F89" s="166" t="s">
        <v>2464</v>
      </c>
      <c r="G89" s="186">
        <v>0</v>
      </c>
      <c r="H89" s="166">
        <v>2</v>
      </c>
      <c r="I89" s="166">
        <v>0</v>
      </c>
      <c r="J89" s="166">
        <v>0</v>
      </c>
    </row>
    <row r="90" spans="1:10" ht="220.5">
      <c r="A90" s="166">
        <v>83</v>
      </c>
      <c r="B90" s="166" t="s">
        <v>882</v>
      </c>
      <c r="C90" s="186" t="s">
        <v>883</v>
      </c>
      <c r="D90" s="186" t="s">
        <v>2465</v>
      </c>
      <c r="E90" s="186">
        <v>21</v>
      </c>
      <c r="F90" s="166" t="s">
        <v>2466</v>
      </c>
      <c r="G90" s="186">
        <v>0</v>
      </c>
      <c r="H90" s="166">
        <v>21</v>
      </c>
      <c r="I90" s="166">
        <v>0</v>
      </c>
      <c r="J90" s="166">
        <v>0</v>
      </c>
    </row>
    <row r="91" spans="1:10" ht="47.25">
      <c r="A91" s="166">
        <v>84</v>
      </c>
      <c r="B91" s="166" t="s">
        <v>884</v>
      </c>
      <c r="C91" s="186" t="s">
        <v>885</v>
      </c>
      <c r="D91" s="186" t="s">
        <v>126</v>
      </c>
      <c r="E91" s="186">
        <v>5</v>
      </c>
      <c r="F91" s="174" t="s">
        <v>2467</v>
      </c>
      <c r="G91" s="186">
        <v>0</v>
      </c>
      <c r="H91" s="174">
        <v>5</v>
      </c>
      <c r="I91" s="166">
        <v>0</v>
      </c>
      <c r="J91" s="166">
        <v>0</v>
      </c>
    </row>
    <row r="92" spans="1:10" ht="47.25">
      <c r="A92" s="166">
        <v>85</v>
      </c>
      <c r="B92" s="166" t="s">
        <v>886</v>
      </c>
      <c r="C92" s="186" t="s">
        <v>885</v>
      </c>
      <c r="D92" s="186" t="s">
        <v>126</v>
      </c>
      <c r="E92" s="186">
        <v>5</v>
      </c>
      <c r="F92" s="174" t="s">
        <v>2467</v>
      </c>
      <c r="G92" s="186">
        <v>0</v>
      </c>
      <c r="H92" s="174">
        <v>5</v>
      </c>
      <c r="I92" s="166">
        <v>0</v>
      </c>
      <c r="J92" s="166">
        <v>0</v>
      </c>
    </row>
    <row r="93" spans="1:10" ht="47.25">
      <c r="A93" s="166">
        <v>86</v>
      </c>
      <c r="B93" s="166" t="s">
        <v>887</v>
      </c>
      <c r="C93" s="186" t="s">
        <v>888</v>
      </c>
      <c r="D93" s="186" t="s">
        <v>126</v>
      </c>
      <c r="E93" s="186">
        <v>5</v>
      </c>
      <c r="F93" s="174" t="s">
        <v>2467</v>
      </c>
      <c r="G93" s="186">
        <v>0</v>
      </c>
      <c r="H93" s="174">
        <v>5</v>
      </c>
      <c r="I93" s="166">
        <v>0</v>
      </c>
      <c r="J93" s="166">
        <v>0</v>
      </c>
    </row>
    <row r="94" spans="1:10" ht="47.25">
      <c r="A94" s="166">
        <v>87</v>
      </c>
      <c r="B94" s="166" t="s">
        <v>889</v>
      </c>
      <c r="C94" s="186" t="s">
        <v>888</v>
      </c>
      <c r="D94" s="186" t="s">
        <v>126</v>
      </c>
      <c r="E94" s="186">
        <v>5</v>
      </c>
      <c r="F94" s="174" t="s">
        <v>2467</v>
      </c>
      <c r="G94" s="186">
        <v>0</v>
      </c>
      <c r="H94" s="174">
        <v>5</v>
      </c>
      <c r="I94" s="174">
        <v>0</v>
      </c>
      <c r="J94" s="166">
        <v>0</v>
      </c>
    </row>
    <row r="95" spans="1:10" ht="31.5">
      <c r="A95" s="166">
        <v>88</v>
      </c>
      <c r="B95" s="166" t="s">
        <v>890</v>
      </c>
      <c r="C95" s="186" t="s">
        <v>891</v>
      </c>
      <c r="D95" s="186" t="s">
        <v>892</v>
      </c>
      <c r="E95" s="186">
        <v>5</v>
      </c>
      <c r="F95" s="174" t="s">
        <v>894</v>
      </c>
      <c r="G95" s="186">
        <v>0</v>
      </c>
      <c r="H95" s="174">
        <v>5</v>
      </c>
      <c r="I95" s="174">
        <v>0</v>
      </c>
      <c r="J95" s="166">
        <v>0</v>
      </c>
    </row>
    <row r="96" spans="1:10" ht="52.9" customHeight="1">
      <c r="A96" s="330" t="s">
        <v>2673</v>
      </c>
      <c r="B96" s="330"/>
      <c r="C96" s="330"/>
      <c r="D96" s="330"/>
      <c r="E96" s="330"/>
      <c r="F96" s="330"/>
      <c r="G96" s="330"/>
      <c r="H96" s="330"/>
      <c r="I96" s="330"/>
      <c r="J96" s="330"/>
    </row>
    <row r="97" spans="1:10" ht="176.45" customHeight="1">
      <c r="A97" s="164">
        <v>89</v>
      </c>
      <c r="B97" s="327" t="s">
        <v>2674</v>
      </c>
      <c r="C97" s="174" t="s">
        <v>2675</v>
      </c>
      <c r="D97" s="163" t="s">
        <v>286</v>
      </c>
      <c r="E97" s="154">
        <v>2</v>
      </c>
      <c r="F97" s="174" t="s">
        <v>2676</v>
      </c>
      <c r="G97" s="186">
        <v>0</v>
      </c>
      <c r="H97" s="174">
        <v>2</v>
      </c>
      <c r="I97" s="174">
        <v>0</v>
      </c>
      <c r="J97" s="166">
        <v>0</v>
      </c>
    </row>
    <row r="98" spans="1:10" ht="140.44999999999999" customHeight="1">
      <c r="A98" s="165">
        <v>90</v>
      </c>
      <c r="B98" s="327" t="s">
        <v>2677</v>
      </c>
      <c r="C98" s="174" t="s">
        <v>2678</v>
      </c>
      <c r="D98" s="204" t="s">
        <v>286</v>
      </c>
      <c r="E98" s="154">
        <v>2000</v>
      </c>
      <c r="F98" s="174" t="s">
        <v>2679</v>
      </c>
      <c r="G98" s="186">
        <v>0</v>
      </c>
      <c r="H98" s="174">
        <v>2000</v>
      </c>
      <c r="I98" s="174">
        <v>0</v>
      </c>
      <c r="J98" s="166">
        <v>0</v>
      </c>
    </row>
    <row r="99" spans="1:10" ht="144.6" customHeight="1">
      <c r="A99" s="164">
        <v>91</v>
      </c>
      <c r="B99" s="327" t="s">
        <v>2680</v>
      </c>
      <c r="C99" s="174" t="s">
        <v>2681</v>
      </c>
      <c r="D99" s="204" t="s">
        <v>286</v>
      </c>
      <c r="E99" s="154">
        <v>100</v>
      </c>
      <c r="F99" s="174" t="s">
        <v>2679</v>
      </c>
      <c r="G99" s="186">
        <v>0</v>
      </c>
      <c r="H99" s="174">
        <v>100</v>
      </c>
      <c r="I99" s="174">
        <v>0</v>
      </c>
      <c r="J99" s="166">
        <v>0</v>
      </c>
    </row>
    <row r="100" spans="1:10" ht="181.9" customHeight="1">
      <c r="A100" s="165">
        <v>92</v>
      </c>
      <c r="B100" s="174" t="s">
        <v>2682</v>
      </c>
      <c r="C100" s="174" t="s">
        <v>2683</v>
      </c>
      <c r="D100" s="204" t="s">
        <v>68</v>
      </c>
      <c r="E100" s="154">
        <v>10000</v>
      </c>
      <c r="F100" s="174" t="s">
        <v>2684</v>
      </c>
      <c r="G100" s="186">
        <v>0</v>
      </c>
      <c r="H100" s="174">
        <v>10000</v>
      </c>
      <c r="I100" s="174">
        <v>0</v>
      </c>
      <c r="J100" s="166">
        <v>0</v>
      </c>
    </row>
    <row r="101" spans="1:10" ht="153.6" customHeight="1">
      <c r="A101" s="164">
        <v>93</v>
      </c>
      <c r="B101" s="174" t="s">
        <v>2685</v>
      </c>
      <c r="C101" s="174" t="s">
        <v>2683</v>
      </c>
      <c r="D101" s="204" t="s">
        <v>68</v>
      </c>
      <c r="E101" s="154">
        <v>5000</v>
      </c>
      <c r="F101" s="174" t="s">
        <v>2686</v>
      </c>
      <c r="G101" s="186">
        <v>0</v>
      </c>
      <c r="H101" s="174">
        <v>5000</v>
      </c>
      <c r="I101" s="174">
        <v>0</v>
      </c>
      <c r="J101" s="166">
        <v>0</v>
      </c>
    </row>
    <row r="102" spans="1:10" ht="164.45" customHeight="1">
      <c r="A102" s="165">
        <v>94</v>
      </c>
      <c r="B102" s="186" t="s">
        <v>2687</v>
      </c>
      <c r="C102" s="174" t="s">
        <v>2675</v>
      </c>
      <c r="D102" s="154" t="s">
        <v>286</v>
      </c>
      <c r="E102" s="180">
        <v>2</v>
      </c>
      <c r="F102" s="174" t="s">
        <v>2688</v>
      </c>
      <c r="G102" s="186">
        <v>0</v>
      </c>
      <c r="H102" s="174">
        <v>2</v>
      </c>
      <c r="I102" s="174">
        <v>0</v>
      </c>
      <c r="J102" s="166">
        <v>0</v>
      </c>
    </row>
  </sheetData>
  <mergeCells count="14">
    <mergeCell ref="A49:J49"/>
    <mergeCell ref="A54:J54"/>
    <mergeCell ref="A61:J61"/>
    <mergeCell ref="A82:J82"/>
    <mergeCell ref="A96:J96"/>
    <mergeCell ref="G1:J1"/>
    <mergeCell ref="A3:J3"/>
    <mergeCell ref="C20:C25"/>
    <mergeCell ref="A1:A2"/>
    <mergeCell ref="B1:B2"/>
    <mergeCell ref="C1:C2"/>
    <mergeCell ref="D1:D2"/>
    <mergeCell ref="E1:E2"/>
    <mergeCell ref="F1:F2"/>
  </mergeCells>
  <hyperlinks>
    <hyperlink ref="C5" r:id="rId1" tooltip="Электрическая цепь" display="https://ru.wikipedia.org/wiki/%D0%AD%D0%BB%D0%B5%D0%BA%D1%82%D1%80%D0%B8%D1%87%D0%B5%D1%81%D0%BA%D0%B0%D1%8F_%D1%86%D0%B5%D0%BF%D1%8C" xr:uid="{29A4A200-F292-4C8A-A8CB-43BAFD7B1EAB}"/>
    <hyperlink ref="C56" r:id="rId2" tooltip="Электрическая цепь" display="https://ru.wikipedia.org/wiki/%D0%AD%D0%BB%D0%B5%D0%BA%D1%82%D1%80%D0%B8%D1%87%D0%B5%D1%81%D0%BA%D0%B0%D1%8F_%D1%86%D0%B5%D0%BF%D1%8C" xr:uid="{4D3C071D-CAF9-4C21-BE01-B2AB9FB9F1D1}"/>
    <hyperlink ref="C72" r:id="rId3" display="http://docs.cntd.ru/document/1200100953" xr:uid="{F20B5B5E-793F-462A-B997-AAC9262A6D99}"/>
    <hyperlink ref="C74" r:id="rId4" display="https://аир.com.ua/katalog_elektrodvigatelei_air/air-112m2-7-5-kvt-3000-ob-min/" xr:uid="{AAFE6C15-920C-4101-BE88-2A8A1C0A2238}"/>
    <hyperlink ref="C84" r:id="rId5" tooltip="Электрическая цепь" display="https://ru.wikipedia.org/wiki/%D0%AD%D0%BB%D0%B5%D0%BA%D1%82%D1%80%D0%B8%D1%87%D0%B5%D1%81%D0%BA%D0%B0%D1%8F_%D1%86%D0%B5%D0%BF%D1%8C" xr:uid="{0B1EBF13-91B3-4836-8BC0-410777CF5D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Общий свод</vt:lpstr>
      <vt:lpstr>Энергетика</vt:lpstr>
      <vt:lpstr>транспорт</vt:lpstr>
      <vt:lpstr>ГСМ</vt:lpstr>
      <vt:lpstr>строительство</vt:lpstr>
      <vt:lpstr>ММ ва ТХ</vt:lpstr>
      <vt:lpstr>Горный отд.</vt:lpstr>
      <vt:lpstr>Геология</vt:lpstr>
      <vt:lpstr>Геофизика</vt:lpstr>
      <vt:lpstr>ПТО</vt:lpstr>
      <vt:lpstr>механика</vt:lpstr>
      <vt:lpstr>металлопрокат</vt:lpstr>
      <vt:lpstr>оргтехника</vt:lpstr>
      <vt:lpstr>Буровые инструменты ССК</vt:lpstr>
    </vt:vector>
  </TitlesOfParts>
  <Company>Donstroy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Пак Валентин Дмитриевич</cp:lastModifiedBy>
  <cp:revision/>
  <cp:lastPrinted>2023-06-17T10:27:24Z</cp:lastPrinted>
  <dcterms:created xsi:type="dcterms:W3CDTF">2022-12-09T09:13:24Z</dcterms:created>
  <dcterms:modified xsi:type="dcterms:W3CDTF">2023-12-21T07:35:26Z</dcterms:modified>
</cp:coreProperties>
</file>