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Ўзбекгеология\O'zbek geologiya qidiruv\2024\ТЭП 2024\2 кв\"/>
    </mc:Choice>
  </mc:AlternateContent>
  <xr:revisionPtr revIDLastSave="0" documentId="13_ncr:1_{E0D5EC50-C265-42CB-967B-80A938DE7BF2}" xr6:coauthVersionLast="47" xr6:coauthVersionMax="47" xr10:uidLastSave="{00000000-0000-0000-0000-000000000000}"/>
  <bookViews>
    <workbookView xWindow="-120" yWindow="-120" windowWidth="29040" windowHeight="15840" xr2:uid="{003CADAF-D698-4CA6-A896-64B19AD8C5AC}"/>
  </bookViews>
  <sheets>
    <sheet name="6.2.2.Молиявий режа" sheetId="2" r:id="rId1"/>
  </sheets>
  <externalReferences>
    <externalReference r:id="rId2"/>
    <externalReference r:id="rId3"/>
    <externalReference r:id="rId4"/>
  </externalReferences>
  <definedNames>
    <definedName name="a" localSheetId="0">#REF!</definedName>
    <definedName name="a">#REF!</definedName>
    <definedName name="ddddd" localSheetId="0">#REF!</definedName>
    <definedName name="ddddd">#REF!</definedName>
    <definedName name="ввввв" localSheetId="0">#REF!</definedName>
    <definedName name="ввввв">#REF!</definedName>
    <definedName name="_xlnm.Print_Titles">#REF!</definedName>
    <definedName name="_xlnm.Criteria" localSheetId="0">#REF!</definedName>
    <definedName name="_xlnm.Criteria">#REF!</definedName>
    <definedName name="ол" localSheetId="0">#REF!</definedName>
    <definedName name="ол">#REF!</definedName>
    <definedName name="Прил" localSheetId="0">#REF!</definedName>
    <definedName name="Прил">#REF!</definedName>
    <definedName name="Р2">'[1]План будущий'!$B$1:$H$1</definedName>
    <definedName name="ф6" localSheetId="0">#REF!</definedName>
    <definedName name="ф6">#REF!</definedName>
    <definedName name="элла">'[2]План будущий'!$B$1:$H$1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D24" i="2" l="1"/>
  <c r="D22" i="2"/>
  <c r="D18" i="2"/>
  <c r="D17" i="2"/>
  <c r="D14" i="2"/>
  <c r="D13" i="2"/>
  <c r="D12" i="2"/>
  <c r="D11" i="2"/>
  <c r="D10" i="2"/>
  <c r="D9" i="2"/>
  <c r="D7" i="2"/>
  <c r="D6" i="2"/>
  <c r="D5" i="2"/>
  <c r="D19" i="2" l="1"/>
  <c r="E19" i="2" l="1"/>
  <c r="G18" i="2"/>
  <c r="G17" i="2"/>
  <c r="G12" i="2"/>
  <c r="G11" i="2"/>
  <c r="G10" i="2"/>
  <c r="G9" i="2"/>
  <c r="G6" i="2"/>
  <c r="G5" i="2"/>
  <c r="G13" i="2"/>
  <c r="G7" i="2"/>
  <c r="C19" i="2"/>
  <c r="C15" i="2"/>
  <c r="C8" i="2"/>
  <c r="C4" i="2"/>
  <c r="F13" i="2" l="1"/>
  <c r="G22" i="2"/>
  <c r="E15" i="2"/>
  <c r="G14" i="2"/>
  <c r="E8" i="2"/>
  <c r="G19" i="2"/>
  <c r="C23" i="2"/>
  <c r="C25" i="2" s="1"/>
  <c r="E4" i="2"/>
  <c r="F5" i="2"/>
  <c r="F7" i="2"/>
  <c r="F19" i="2"/>
  <c r="E23" i="2" l="1"/>
  <c r="E24" i="2" s="1"/>
  <c r="F22" i="2"/>
  <c r="G15" i="2"/>
  <c r="G8" i="2"/>
  <c r="G4" i="2"/>
  <c r="G24" i="2" l="1"/>
  <c r="E25" i="2"/>
  <c r="G23" i="2"/>
  <c r="G25" i="2" l="1"/>
  <c r="F11" i="2" l="1"/>
  <c r="F10" i="2" l="1"/>
  <c r="F17" i="2" l="1"/>
  <c r="D4" i="2"/>
  <c r="F6" i="2"/>
  <c r="F18" i="2"/>
  <c r="D15" i="2"/>
  <c r="F15" i="2" s="1"/>
  <c r="F4" i="2" l="1"/>
  <c r="F12" i="2" l="1"/>
  <c r="F14" i="2" l="1"/>
  <c r="F9" i="2" l="1"/>
  <c r="D8" i="2"/>
  <c r="F8" i="2" l="1"/>
  <c r="D23" i="2"/>
  <c r="F23" i="2" s="1"/>
  <c r="F24" i="2" l="1"/>
  <c r="D25" i="2"/>
  <c r="F25" i="2" s="1"/>
</calcChain>
</file>

<file path=xl/sharedStrings.xml><?xml version="1.0" encoding="utf-8"?>
<sst xmlns="http://schemas.openxmlformats.org/spreadsheetml/2006/main" count="31" uniqueCount="31">
  <si>
    <t>№</t>
  </si>
  <si>
    <t>Даромад ва харажат кўрсаткичлари</t>
  </si>
  <si>
    <t>Даромадлар-жами</t>
  </si>
  <si>
    <t>соф тушум</t>
  </si>
  <si>
    <t>бошқа даромадлар</t>
  </si>
  <si>
    <t>молиявий фаолиятдан даромадлар</t>
  </si>
  <si>
    <t>Ишлаб чиқариш таннархи</t>
  </si>
  <si>
    <t>хомашё ва материаллар</t>
  </si>
  <si>
    <t xml:space="preserve">энергоресурслар     </t>
  </si>
  <si>
    <t xml:space="preserve">иш ҳақи харажатлари </t>
  </si>
  <si>
    <t>ижтимоий суғуртага ажратмалар</t>
  </si>
  <si>
    <t>асосий воситалар амортизацияси</t>
  </si>
  <si>
    <t xml:space="preserve">бошқа харажатлар              </t>
  </si>
  <si>
    <t>Давр харажатлари</t>
  </si>
  <si>
    <t>маҳсулот сотиш харажатлари</t>
  </si>
  <si>
    <t>маъмурий харажатлар</t>
  </si>
  <si>
    <t>бошқа операцион харажатлар</t>
  </si>
  <si>
    <t>Молиявий фаолият бўйича харажатлар</t>
  </si>
  <si>
    <t>фоизлар кўринишидаги харажатлар</t>
  </si>
  <si>
    <t xml:space="preserve">валюта курсидаги фарқдан зарар </t>
  </si>
  <si>
    <t>молиявий фаолият билан боғлиқ бошқа харажатлар</t>
  </si>
  <si>
    <t>Даромад солиғидан олдинги фойда (зарар)</t>
  </si>
  <si>
    <t>Даромад солиғи</t>
  </si>
  <si>
    <t>Соф фойда (зарар)</t>
  </si>
  <si>
    <t>Бизнес-режа бажарилиши, 
%</t>
  </si>
  <si>
    <t>Ўтган йилга нисбатан ўсиш, 
%</t>
  </si>
  <si>
    <t>минг сўм</t>
  </si>
  <si>
    <t xml:space="preserve">2023 йил мос даври </t>
  </si>
  <si>
    <t>"Ўзбек геология қидирув" АЖ нинг 2024 йил 1 ярим йиллик учун бизнес режа бажарилиши 
ҳамда 2023 йилнинг мос даври билан солиштирилиши</t>
  </si>
  <si>
    <t xml:space="preserve">2024 йил 
1 ярим йиллик бизнес-режаси </t>
  </si>
  <si>
    <t xml:space="preserve">2024 йил 
1 ярим йиллик кутилаётган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</si>
</sst>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cuments%20and%20Settings/UserXP/&#1056;&#1072;&#1073;&#1086;&#1095;&#1080;&#1081;%20&#1089;&#1090;&#1086;&#1083;/Dokum's/&#1069;&#1051;&#1051;&#1040;/&#1048;&#1052;&#1056;/2011/&#1047;&#1072;&#1076;&#1072;&#1085;&#1080;&#1077;-&#1087;&#1083;&#1072;&#1085;%202011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kum's/&#1069;&#1051;&#1051;&#1040;/&#1048;&#1052;&#1056;/2011/&#1047;&#1072;&#1076;&#1072;&#1085;&#1080;&#1077;-&#1087;&#1083;&#1072;&#1085;%202011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38;&#1079;&#1073;&#1077;&#1082;&#1075;&#1077;&#1086;&#1083;&#1086;&#1075;&#1080;&#1103;/O'zbek%20geologiya%20qidiruv/2024/&#1041;&#1080;&#1079;&#1085;&#1077;&#1089;%20&#1088;&#1077;&#1078;&#1072;%202024/&#1040;&#1054;/&#1041;&#1080;&#1079;&#1085;&#1077;&#1089;_&#1087;&#1083;&#1072;&#1085;_2024_24.11.2023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приложение 5"/>
      <sheetName val="6.2.2.Молиявий режа"/>
      <sheetName val="Лист2"/>
      <sheetName val="Молиявий режа_вордга"/>
      <sheetName val="Лист1"/>
      <sheetName val="6.2.3.Даромад_шаклланиши"/>
      <sheetName val="6.2.3.Даромад_вордга"/>
      <sheetName val="6.2.3.Диаграмма (2)"/>
      <sheetName val="Солиқ"/>
      <sheetName val="Финпоток"/>
      <sheetName val="6.2.7.Пул_оқимлари"/>
    </sheetNames>
    <sheetDataSet>
      <sheetData sheetId="0" refreshError="1"/>
      <sheetData sheetId="1" refreshError="1"/>
      <sheetData sheetId="2">
        <row r="6">
          <cell r="H6">
            <v>1002430128.3105998</v>
          </cell>
          <cell r="L6">
            <v>110737890</v>
          </cell>
          <cell r="M6">
            <v>387526621</v>
          </cell>
        </row>
        <row r="7">
          <cell r="L7">
            <v>877751</v>
          </cell>
          <cell r="M7">
            <v>3071685</v>
          </cell>
        </row>
        <row r="8">
          <cell r="L8">
            <v>167262</v>
          </cell>
          <cell r="M8">
            <v>2121659.96</v>
          </cell>
        </row>
        <row r="10">
          <cell r="L10">
            <v>17784269</v>
          </cell>
          <cell r="M10">
            <v>79233928</v>
          </cell>
        </row>
        <row r="11">
          <cell r="L11">
            <v>9499959</v>
          </cell>
          <cell r="M11">
            <v>25595913</v>
          </cell>
        </row>
        <row r="12">
          <cell r="L12">
            <v>27921196.561798811</v>
          </cell>
          <cell r="M12">
            <v>103630594.93129174</v>
          </cell>
        </row>
        <row r="13">
          <cell r="L13">
            <v>3350543.5874158572</v>
          </cell>
          <cell r="M13">
            <v>12435671.391755009</v>
          </cell>
        </row>
        <row r="14">
          <cell r="L14">
            <v>12376977.298524367</v>
          </cell>
          <cell r="M14">
            <v>37130931.895573102</v>
          </cell>
        </row>
        <row r="15">
          <cell r="L15">
            <v>10860303</v>
          </cell>
          <cell r="M15">
            <v>40782647</v>
          </cell>
        </row>
        <row r="18">
          <cell r="L18">
            <v>20443861.237021267</v>
          </cell>
          <cell r="M18">
            <v>44623142.678048685</v>
          </cell>
        </row>
        <row r="19">
          <cell r="L19">
            <v>7746741</v>
          </cell>
          <cell r="M19">
            <v>30407266</v>
          </cell>
        </row>
        <row r="23">
          <cell r="L23">
            <v>27556</v>
          </cell>
          <cell r="M23">
            <v>96432</v>
          </cell>
        </row>
        <row r="25">
          <cell r="L25">
            <v>274582</v>
          </cell>
          <cell r="M25">
            <v>2911433</v>
          </cell>
        </row>
      </sheetData>
      <sheetData sheetId="3" refreshError="1"/>
      <sheetData sheetId="4" refreshError="1"/>
      <sheetData sheetId="5" refreshError="1"/>
      <sheetData sheetId="6">
        <row r="21">
          <cell r="I21">
            <v>12802733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770D-EBC5-4791-B2F6-F58FD03CDE5D}">
  <dimension ref="A1:L33"/>
  <sheetViews>
    <sheetView tabSelected="1" zoomScale="80" zoomScaleNormal="80" workbookViewId="0">
      <selection activeCell="E11" sqref="E11"/>
    </sheetView>
  </sheetViews>
  <sheetFormatPr defaultColWidth="9.140625" defaultRowHeight="15.75" x14ac:dyDescent="0.25"/>
  <cols>
    <col min="1" max="1" width="5.5703125" style="1" customWidth="1"/>
    <col min="2" max="2" width="58.140625" style="2" customWidth="1"/>
    <col min="3" max="5" width="18.5703125" style="13" customWidth="1"/>
    <col min="6" max="7" width="17.28515625" style="13" customWidth="1"/>
    <col min="8" max="9" width="9.140625" style="13"/>
    <col min="10" max="10" width="10.5703125" style="13" bestFit="1" customWidth="1"/>
    <col min="11" max="12" width="9.140625" style="13"/>
    <col min="13" max="16384" width="9.140625" style="2"/>
  </cols>
  <sheetData>
    <row r="1" spans="1:7" ht="44.25" customHeight="1" x14ac:dyDescent="0.25">
      <c r="A1" s="24" t="s">
        <v>28</v>
      </c>
      <c r="B1" s="24"/>
      <c r="C1" s="24"/>
      <c r="D1" s="24"/>
      <c r="E1" s="24"/>
      <c r="F1" s="24"/>
      <c r="G1" s="24"/>
    </row>
    <row r="2" spans="1:7" x14ac:dyDescent="0.25">
      <c r="A2" s="19"/>
      <c r="B2" s="20"/>
      <c r="C2" s="21"/>
      <c r="D2" s="21"/>
      <c r="E2" s="22"/>
      <c r="F2" s="22"/>
      <c r="G2" s="23" t="s">
        <v>26</v>
      </c>
    </row>
    <row r="3" spans="1:7" ht="55.5" customHeight="1" x14ac:dyDescent="0.25">
      <c r="A3" s="5" t="s">
        <v>0</v>
      </c>
      <c r="B3" s="5" t="s">
        <v>1</v>
      </c>
      <c r="C3" s="9" t="s">
        <v>27</v>
      </c>
      <c r="D3" s="9" t="s">
        <v>29</v>
      </c>
      <c r="E3" s="9" t="s">
        <v>30</v>
      </c>
      <c r="F3" s="16" t="s">
        <v>24</v>
      </c>
      <c r="G3" s="16" t="s">
        <v>25</v>
      </c>
    </row>
    <row r="4" spans="1:7" x14ac:dyDescent="0.25">
      <c r="A4" s="3">
        <v>1</v>
      </c>
      <c r="B4" s="7" t="s">
        <v>2</v>
      </c>
      <c r="C4" s="11">
        <f t="shared" ref="C4" si="0">C5+C6+C7</f>
        <v>497246266.67251992</v>
      </c>
      <c r="D4" s="11">
        <f t="shared" ref="D4" si="1">D5+D6+D7</f>
        <v>504502868.95999998</v>
      </c>
      <c r="E4" s="11">
        <f>E5+E6+E7</f>
        <v>513654759.13686001</v>
      </c>
      <c r="F4" s="18">
        <f t="shared" ref="F4:F15" si="2">E4/D4</f>
        <v>1.0181404125525115</v>
      </c>
      <c r="G4" s="18">
        <f t="shared" ref="G4:G15" si="3">E4/C4</f>
        <v>1.0329987243024321</v>
      </c>
    </row>
    <row r="5" spans="1:7" x14ac:dyDescent="0.25">
      <c r="A5" s="5"/>
      <c r="B5" s="10" t="s">
        <v>3</v>
      </c>
      <c r="C5" s="12">
        <v>489342157.67251992</v>
      </c>
      <c r="D5" s="12">
        <f>'[3]6.2.2.Молиявий режа'!L6+'[3]6.2.2.Молиявий режа'!M6</f>
        <v>498264511</v>
      </c>
      <c r="E5" s="12">
        <v>507409277.13686001</v>
      </c>
      <c r="F5" s="17">
        <f t="shared" si="2"/>
        <v>1.0183532359519381</v>
      </c>
      <c r="G5" s="17">
        <f t="shared" si="3"/>
        <v>1.0369212404471209</v>
      </c>
    </row>
    <row r="6" spans="1:7" x14ac:dyDescent="0.25">
      <c r="A6" s="5"/>
      <c r="B6" s="10" t="s">
        <v>4</v>
      </c>
      <c r="C6" s="12">
        <v>6370046</v>
      </c>
      <c r="D6" s="12">
        <f>'[3]6.2.2.Молиявий режа'!L7+'[3]6.2.2.Молиявий режа'!M7</f>
        <v>3949436</v>
      </c>
      <c r="E6" s="12">
        <v>3951656</v>
      </c>
      <c r="F6" s="17">
        <f t="shared" si="2"/>
        <v>1.0005621055765936</v>
      </c>
      <c r="G6" s="17">
        <f t="shared" si="3"/>
        <v>0.62034968036337568</v>
      </c>
    </row>
    <row r="7" spans="1:7" x14ac:dyDescent="0.25">
      <c r="A7" s="5"/>
      <c r="B7" s="10" t="s">
        <v>5</v>
      </c>
      <c r="C7" s="12">
        <v>1534063</v>
      </c>
      <c r="D7" s="12">
        <f>'[3]6.2.2.Молиявий режа'!L8+'[3]6.2.2.Молиявий режа'!M8</f>
        <v>2288921.96</v>
      </c>
      <c r="E7" s="12">
        <v>2293826</v>
      </c>
      <c r="F7" s="17">
        <f t="shared" si="2"/>
        <v>1.0021425107914121</v>
      </c>
      <c r="G7" s="17">
        <f t="shared" si="3"/>
        <v>1.4952619286170126</v>
      </c>
    </row>
    <row r="8" spans="1:7" x14ac:dyDescent="0.25">
      <c r="A8" s="3">
        <v>2</v>
      </c>
      <c r="B8" s="7" t="s">
        <v>6</v>
      </c>
      <c r="C8" s="11">
        <f t="shared" ref="C8" si="4">C9+C10+C11+C12+C13+C14</f>
        <v>377875454.85258996</v>
      </c>
      <c r="D8" s="11">
        <f t="shared" ref="D8" si="5">D9+D10+D11+D12+D13+D14</f>
        <v>380602934.66635889</v>
      </c>
      <c r="E8" s="11">
        <f>E9+E10+E11+E12+E13+E14</f>
        <v>375811522.5275476</v>
      </c>
      <c r="F8" s="18">
        <f t="shared" si="2"/>
        <v>0.98741099528564724</v>
      </c>
      <c r="G8" s="18">
        <f t="shared" si="3"/>
        <v>0.99453806194994188</v>
      </c>
    </row>
    <row r="9" spans="1:7" x14ac:dyDescent="0.25">
      <c r="A9" s="6"/>
      <c r="B9" s="10" t="s">
        <v>7</v>
      </c>
      <c r="C9" s="12">
        <v>88336637.448310003</v>
      </c>
      <c r="D9" s="12">
        <f>'[3]6.2.2.Молиявий режа'!L10+'[3]6.2.2.Молиявий режа'!M10</f>
        <v>97018197</v>
      </c>
      <c r="E9" s="12">
        <v>98466193.216999993</v>
      </c>
      <c r="F9" s="17">
        <f t="shared" si="2"/>
        <v>1.0149249961530411</v>
      </c>
      <c r="G9" s="17">
        <f t="shared" si="3"/>
        <v>1.1146699270120768</v>
      </c>
    </row>
    <row r="10" spans="1:7" x14ac:dyDescent="0.25">
      <c r="A10" s="6"/>
      <c r="B10" s="10" t="s">
        <v>8</v>
      </c>
      <c r="C10" s="12">
        <v>32921698.9991</v>
      </c>
      <c r="D10" s="12">
        <f>'[3]6.2.2.Молиявий режа'!L11+'[3]6.2.2.Молиявий режа'!M11</f>
        <v>35095872</v>
      </c>
      <c r="E10" s="12">
        <v>36391014.847539999</v>
      </c>
      <c r="F10" s="17">
        <f t="shared" si="2"/>
        <v>1.0369029966698078</v>
      </c>
      <c r="G10" s="17">
        <f t="shared" si="3"/>
        <v>1.1053808264432174</v>
      </c>
    </row>
    <row r="11" spans="1:7" x14ac:dyDescent="0.25">
      <c r="A11" s="6"/>
      <c r="B11" s="10" t="s">
        <v>9</v>
      </c>
      <c r="C11" s="12">
        <v>95307720.849139988</v>
      </c>
      <c r="D11" s="12">
        <f>'[3]6.2.2.Молиявий режа'!L12+'[3]6.2.2.Молиявий режа'!M12</f>
        <v>131551791.49309056</v>
      </c>
      <c r="E11" s="12">
        <v>132597766.94948</v>
      </c>
      <c r="F11" s="17">
        <f t="shared" si="2"/>
        <v>1.0079510544441683</v>
      </c>
      <c r="G11" s="17">
        <f t="shared" si="3"/>
        <v>1.3912594464342025</v>
      </c>
    </row>
    <row r="12" spans="1:7" x14ac:dyDescent="0.25">
      <c r="A12" s="6"/>
      <c r="B12" s="10" t="s">
        <v>10</v>
      </c>
      <c r="C12" s="12">
        <v>11522478.089779999</v>
      </c>
      <c r="D12" s="12">
        <f>'[3]6.2.2.Молиявий режа'!L13+'[3]6.2.2.Молиявий режа'!M13</f>
        <v>15786214.979170866</v>
      </c>
      <c r="E12" s="12">
        <f>E11*0.12</f>
        <v>15911732.0339376</v>
      </c>
      <c r="F12" s="17">
        <f t="shared" si="2"/>
        <v>1.0079510544441683</v>
      </c>
      <c r="G12" s="17">
        <f t="shared" si="3"/>
        <v>1.3809296845659182</v>
      </c>
    </row>
    <row r="13" spans="1:7" x14ac:dyDescent="0.25">
      <c r="A13" s="6"/>
      <c r="B13" s="10" t="s">
        <v>11</v>
      </c>
      <c r="C13" s="12">
        <v>58227568.303420007</v>
      </c>
      <c r="D13" s="12">
        <f>'[3]6.2.2.Молиявий режа'!L14+'[3]6.2.2.Молиявий режа'!M14</f>
        <v>49507909.194097467</v>
      </c>
      <c r="E13" s="12">
        <v>50208521</v>
      </c>
      <c r="F13" s="17">
        <f t="shared" si="2"/>
        <v>1.0141515127038745</v>
      </c>
      <c r="G13" s="17">
        <f t="shared" si="3"/>
        <v>0.86228091714850119</v>
      </c>
    </row>
    <row r="14" spans="1:7" x14ac:dyDescent="0.25">
      <c r="A14" s="6"/>
      <c r="B14" s="10" t="s">
        <v>12</v>
      </c>
      <c r="C14" s="12">
        <v>91559351.162840009</v>
      </c>
      <c r="D14" s="12">
        <f>'[3]6.2.2.Молиявий режа'!L15+'[3]6.2.2.Молиявий режа'!M15</f>
        <v>51642950</v>
      </c>
      <c r="E14" s="12">
        <v>42236294.479589999</v>
      </c>
      <c r="F14" s="17">
        <f t="shared" si="2"/>
        <v>0.81785208783754604</v>
      </c>
      <c r="G14" s="17">
        <f t="shared" si="3"/>
        <v>0.46129962634261096</v>
      </c>
    </row>
    <row r="15" spans="1:7" x14ac:dyDescent="0.25">
      <c r="A15" s="3">
        <v>3</v>
      </c>
      <c r="B15" s="7" t="s">
        <v>13</v>
      </c>
      <c r="C15" s="11">
        <f t="shared" ref="C15" si="6">C16+C17+C18</f>
        <v>81111191.051569998</v>
      </c>
      <c r="D15" s="11">
        <f t="shared" ref="D15" si="7">D16+D17+D18</f>
        <v>103221010.91506995</v>
      </c>
      <c r="E15" s="11">
        <f t="shared" ref="E15" si="8">E16+E17+E18</f>
        <v>107904906</v>
      </c>
      <c r="F15" s="18">
        <f t="shared" si="2"/>
        <v>1.0453773417195453</v>
      </c>
      <c r="G15" s="18">
        <f t="shared" si="3"/>
        <v>1.3303331464013977</v>
      </c>
    </row>
    <row r="16" spans="1:7" x14ac:dyDescent="0.25">
      <c r="A16" s="5"/>
      <c r="B16" s="10" t="s">
        <v>14</v>
      </c>
      <c r="C16" s="12"/>
      <c r="D16" s="12"/>
      <c r="E16" s="12"/>
      <c r="F16" s="17"/>
      <c r="G16" s="17"/>
    </row>
    <row r="17" spans="1:12" x14ac:dyDescent="0.25">
      <c r="A17" s="5"/>
      <c r="B17" s="10" t="s">
        <v>15</v>
      </c>
      <c r="C17" s="12">
        <v>55108626.379289992</v>
      </c>
      <c r="D17" s="12">
        <f>'[3]6.2.2.Молиявий режа'!L18+'[3]6.2.2.Молиявий режа'!M18</f>
        <v>65067003.915069953</v>
      </c>
      <c r="E17" s="12">
        <v>68452125</v>
      </c>
      <c r="F17" s="17">
        <f>E17/D17</f>
        <v>1.052025156857515</v>
      </c>
      <c r="G17" s="17">
        <f>E17/C17</f>
        <v>1.2421308513275617</v>
      </c>
    </row>
    <row r="18" spans="1:12" x14ac:dyDescent="0.25">
      <c r="A18" s="5"/>
      <c r="B18" s="10" t="s">
        <v>16</v>
      </c>
      <c r="C18" s="12">
        <v>26002564.672280002</v>
      </c>
      <c r="D18" s="12">
        <f>'[3]6.2.2.Молиявий режа'!L19+'[3]6.2.2.Молиявий режа'!M19</f>
        <v>38154007</v>
      </c>
      <c r="E18" s="12">
        <v>39452781</v>
      </c>
      <c r="F18" s="17">
        <f>E18/D18</f>
        <v>1.0340403040760568</v>
      </c>
      <c r="G18" s="17">
        <f>E18/C18</f>
        <v>1.5172649889439014</v>
      </c>
    </row>
    <row r="19" spans="1:12" x14ac:dyDescent="0.25">
      <c r="A19" s="3">
        <v>4</v>
      </c>
      <c r="B19" s="7" t="s">
        <v>17</v>
      </c>
      <c r="C19" s="11">
        <f t="shared" ref="C19" si="9">C20+C21+C22</f>
        <v>134461</v>
      </c>
      <c r="D19" s="11">
        <f t="shared" ref="D19" si="10">D20+D21+D22</f>
        <v>123988</v>
      </c>
      <c r="E19" s="11">
        <f t="shared" ref="E19" si="11">E20+E21+E22</f>
        <v>131420</v>
      </c>
      <c r="F19" s="18">
        <f>E19/D19</f>
        <v>1.059941284640449</v>
      </c>
      <c r="G19" s="18">
        <f>E19/C19</f>
        <v>0.97738377670848797</v>
      </c>
    </row>
    <row r="20" spans="1:12" x14ac:dyDescent="0.25">
      <c r="A20" s="5"/>
      <c r="B20" s="10" t="s">
        <v>18</v>
      </c>
      <c r="C20" s="12"/>
      <c r="D20" s="12"/>
      <c r="E20" s="12"/>
      <c r="F20" s="17"/>
      <c r="G20" s="17"/>
    </row>
    <row r="21" spans="1:12" x14ac:dyDescent="0.25">
      <c r="A21" s="5"/>
      <c r="B21" s="10" t="s">
        <v>19</v>
      </c>
      <c r="C21" s="12"/>
      <c r="D21" s="12"/>
      <c r="E21" s="12"/>
      <c r="F21" s="17"/>
      <c r="G21" s="17"/>
    </row>
    <row r="22" spans="1:12" x14ac:dyDescent="0.25">
      <c r="A22" s="5"/>
      <c r="B22" s="10" t="s">
        <v>20</v>
      </c>
      <c r="C22" s="12">
        <v>134461</v>
      </c>
      <c r="D22" s="12">
        <f>'[3]6.2.2.Молиявий режа'!L23+'[3]6.2.2.Молиявий режа'!M23</f>
        <v>123988</v>
      </c>
      <c r="E22" s="12">
        <v>131420</v>
      </c>
      <c r="F22" s="17">
        <f>E22/D22</f>
        <v>1.059941284640449</v>
      </c>
      <c r="G22" s="17">
        <f>E22/C22</f>
        <v>0.97738377670848797</v>
      </c>
    </row>
    <row r="23" spans="1:12" x14ac:dyDescent="0.25">
      <c r="A23" s="3">
        <v>5</v>
      </c>
      <c r="B23" s="7" t="s">
        <v>21</v>
      </c>
      <c r="C23" s="11">
        <f>C4-C8-C15-C19</f>
        <v>38125159.768359959</v>
      </c>
      <c r="D23" s="11">
        <f>D4-D8-D15-D19</f>
        <v>20554935.378571138</v>
      </c>
      <c r="E23" s="11">
        <f>E4-E8-E15-E19</f>
        <v>29806910.609312415</v>
      </c>
      <c r="F23" s="18">
        <f>E23/D23</f>
        <v>1.450109672462732</v>
      </c>
      <c r="G23" s="18">
        <f>E23/C23</f>
        <v>0.78181732982661878</v>
      </c>
    </row>
    <row r="24" spans="1:12" x14ac:dyDescent="0.25">
      <c r="A24" s="3">
        <v>6</v>
      </c>
      <c r="B24" s="7" t="s">
        <v>22</v>
      </c>
      <c r="C24" s="11">
        <v>6473596</v>
      </c>
      <c r="D24" s="11">
        <f>'[3]6.2.2.Молиявий режа'!L25+'[3]6.2.2.Молиявий режа'!M25</f>
        <v>3186015</v>
      </c>
      <c r="E24" s="11">
        <f>D24/D23*E23</f>
        <v>4620071.1681113504</v>
      </c>
      <c r="F24" s="18">
        <f>E24/D24</f>
        <v>1.4501096724627318</v>
      </c>
      <c r="G24" s="18">
        <f>E24/C24</f>
        <v>0.71367925463858883</v>
      </c>
    </row>
    <row r="25" spans="1:12" x14ac:dyDescent="0.25">
      <c r="A25" s="3">
        <v>7</v>
      </c>
      <c r="B25" s="7" t="s">
        <v>23</v>
      </c>
      <c r="C25" s="11">
        <f t="shared" ref="C25:D25" si="12">C23-C24</f>
        <v>31651563.768359959</v>
      </c>
      <c r="D25" s="11">
        <f t="shared" si="12"/>
        <v>17368920.378571138</v>
      </c>
      <c r="E25" s="11">
        <f>E23-E24</f>
        <v>25186839.441201065</v>
      </c>
      <c r="F25" s="18">
        <f>E25/D25</f>
        <v>1.450109672462732</v>
      </c>
      <c r="G25" s="18">
        <f>E25/C25</f>
        <v>0.79575339864814942</v>
      </c>
    </row>
    <row r="26" spans="1:12" x14ac:dyDescent="0.25">
      <c r="C26" s="8"/>
      <c r="D26" s="8"/>
    </row>
    <row r="27" spans="1:12" hidden="1" x14ac:dyDescent="0.25">
      <c r="C27" s="14"/>
      <c r="D27" s="14"/>
    </row>
    <row r="28" spans="1:12" hidden="1" x14ac:dyDescent="0.25">
      <c r="C28" s="15"/>
      <c r="D28" s="15"/>
    </row>
    <row r="29" spans="1:12" hidden="1" x14ac:dyDescent="0.25">
      <c r="C29" s="8"/>
      <c r="D29" s="8"/>
    </row>
    <row r="30" spans="1:12" hidden="1" x14ac:dyDescent="0.25"/>
    <row r="31" spans="1:12" hidden="1" x14ac:dyDescent="0.25"/>
    <row r="32" spans="1:12" s="1" customFormat="1" hidden="1" x14ac:dyDescent="0.25">
      <c r="B32" s="2"/>
      <c r="C32" s="4"/>
      <c r="D32" s="4"/>
      <c r="E32" s="13"/>
      <c r="F32" s="13"/>
      <c r="G32" s="13"/>
      <c r="H32" s="13"/>
      <c r="I32" s="13"/>
      <c r="J32" s="13"/>
      <c r="K32" s="13"/>
      <c r="L32" s="13"/>
    </row>
    <row r="33" spans="2:12" s="1" customFormat="1" hidden="1" x14ac:dyDescent="0.25">
      <c r="B33" s="2"/>
      <c r="C33" s="4"/>
      <c r="D33" s="4"/>
      <c r="E33" s="13"/>
      <c r="F33" s="13"/>
      <c r="G33" s="13"/>
      <c r="H33" s="13"/>
      <c r="I33" s="13"/>
      <c r="J33" s="13"/>
      <c r="K33" s="13"/>
      <c r="L33" s="13"/>
    </row>
  </sheetData>
  <mergeCells count="1">
    <mergeCell ref="A1:G1"/>
  </mergeCells>
  <pageMargins left="0.39370078740157483" right="0.39370078740157483" top="0.59055118110236227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6.2.2.Молиявий режа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Эргашев Навруз Рахматович</dc:creator>
  <cp:lastModifiedBy>Эргашев Навруз Рахматович</cp:lastModifiedBy>
  <cp:lastPrinted>2024-05-01T07:14:11Z</cp:lastPrinted>
  <dcterms:created xsi:type="dcterms:W3CDTF">2023-07-27T08:56:23Z</dcterms:created>
  <dcterms:modified xsi:type="dcterms:W3CDTF">2024-07-05T10:24:05Z</dcterms:modified>
</cp:coreProperties>
</file>