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Ўзбекгеология\O'zbek geologiya qidiruv\2024\ТЭП 2024\4 кв\"/>
    </mc:Choice>
  </mc:AlternateContent>
  <xr:revisionPtr revIDLastSave="0" documentId="13_ncr:1_{6919BA79-AA8D-41A5-B6C5-BDA59DFACE9E}" xr6:coauthVersionLast="47" xr6:coauthVersionMax="47" xr10:uidLastSave="{00000000-0000-0000-0000-000000000000}"/>
  <bookViews>
    <workbookView xWindow="-120" yWindow="-120" windowWidth="29040" windowHeight="15840" activeTab="1" xr2:uid="{003CADAF-D698-4CA6-A896-64B19AD8C5AC}"/>
  </bookViews>
  <sheets>
    <sheet name="6.2.2.Молиявий режа" sheetId="2" r:id="rId1"/>
    <sheet name="6.2.2.Молиявий режа (млн.сум)" sheetId="3" r:id="rId2"/>
  </sheets>
  <externalReferences>
    <externalReference r:id="rId3"/>
    <externalReference r:id="rId4"/>
  </externalReferences>
  <definedNames>
    <definedName name="a" localSheetId="0">#REF!</definedName>
    <definedName name="a" localSheetId="1">#REF!</definedName>
    <definedName name="a">#REF!</definedName>
    <definedName name="ddddd" localSheetId="0">#REF!</definedName>
    <definedName name="ddddd" localSheetId="1">#REF!</definedName>
    <definedName name="ddddd">#REF!</definedName>
    <definedName name="ввввв" localSheetId="0">#REF!</definedName>
    <definedName name="ввввв" localSheetId="1">#REF!</definedName>
    <definedName name="ввввв">#REF!</definedName>
    <definedName name="_xlnm.Print_Titles">#REF!</definedName>
    <definedName name="_xlnm.Criteria" localSheetId="0">#REF!</definedName>
    <definedName name="_xlnm.Criteria" localSheetId="1">#REF!</definedName>
    <definedName name="_xlnm.Criteria">#REF!</definedName>
    <definedName name="ол" localSheetId="0">#REF!</definedName>
    <definedName name="ол" localSheetId="1">#REF!</definedName>
    <definedName name="ол">#REF!</definedName>
    <definedName name="Прил" localSheetId="0">#REF!</definedName>
    <definedName name="Прил" localSheetId="1">#REF!</definedName>
    <definedName name="Прил">#REF!</definedName>
    <definedName name="Р2">'[1]План будущий'!$B$1:$H$1</definedName>
    <definedName name="ф6" localSheetId="0">#REF!</definedName>
    <definedName name="ф6" localSheetId="1">#REF!</definedName>
    <definedName name="ф6">#REF!</definedName>
    <definedName name="элла">'[2]План будущий'!$B$1:$H$1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15" i="2"/>
  <c r="C8" i="2"/>
  <c r="C23" i="2" s="1"/>
  <c r="C25" i="2" s="1"/>
  <c r="C4" i="2"/>
  <c r="E8" i="2" l="1"/>
  <c r="E15" i="2" l="1"/>
  <c r="A1" i="3"/>
  <c r="E8" i="3"/>
  <c r="C8" i="3"/>
  <c r="D8" i="2" l="1"/>
  <c r="D8" i="3" s="1"/>
  <c r="D3" i="3" l="1"/>
  <c r="E3" i="3"/>
  <c r="F3" i="3"/>
  <c r="G3" i="3"/>
  <c r="C3" i="3"/>
  <c r="D19" i="2" l="1"/>
  <c r="E22" i="3" l="1"/>
  <c r="D22" i="3"/>
  <c r="E21" i="3"/>
  <c r="D21" i="3"/>
  <c r="E20" i="3"/>
  <c r="D20" i="3"/>
  <c r="E18" i="3"/>
  <c r="E17" i="3"/>
  <c r="E16" i="3"/>
  <c r="D16" i="3"/>
  <c r="E14" i="3"/>
  <c r="E13" i="3"/>
  <c r="D13" i="3"/>
  <c r="E12" i="3"/>
  <c r="E11" i="3"/>
  <c r="E10" i="3"/>
  <c r="E9" i="3"/>
  <c r="E7" i="3"/>
  <c r="D7" i="3"/>
  <c r="E6" i="3"/>
  <c r="E5" i="3"/>
  <c r="D5" i="3"/>
  <c r="C24" i="3"/>
  <c r="C22" i="3"/>
  <c r="C21" i="3"/>
  <c r="C20" i="3"/>
  <c r="C18" i="3"/>
  <c r="C17" i="3"/>
  <c r="C16" i="3"/>
  <c r="C14" i="3"/>
  <c r="C13" i="3"/>
  <c r="C12" i="3"/>
  <c r="C11" i="3"/>
  <c r="C10" i="3"/>
  <c r="C9" i="3"/>
  <c r="C7" i="3"/>
  <c r="C6" i="3"/>
  <c r="C5" i="3"/>
  <c r="F22" i="3" l="1"/>
  <c r="E15" i="3"/>
  <c r="G12" i="3"/>
  <c r="E4" i="3"/>
  <c r="D19" i="3"/>
  <c r="G17" i="3"/>
  <c r="G13" i="3"/>
  <c r="G5" i="3"/>
  <c r="C4" i="3"/>
  <c r="E19" i="3" l="1"/>
  <c r="G22" i="3"/>
  <c r="G18" i="3"/>
  <c r="F13" i="3"/>
  <c r="G10" i="3"/>
  <c r="G9" i="3"/>
  <c r="F7" i="3"/>
  <c r="G7" i="3"/>
  <c r="G6" i="3"/>
  <c r="F5" i="3"/>
  <c r="G11" i="3"/>
  <c r="G14" i="3"/>
  <c r="C19" i="3"/>
  <c r="C15" i="3"/>
  <c r="G4" i="3"/>
  <c r="E19" i="2"/>
  <c r="G18" i="2"/>
  <c r="G17" i="2"/>
  <c r="G12" i="2"/>
  <c r="G11" i="2"/>
  <c r="G10" i="2"/>
  <c r="G9" i="2"/>
  <c r="G6" i="2"/>
  <c r="G5" i="2"/>
  <c r="G13" i="2"/>
  <c r="G7" i="2"/>
  <c r="F19" i="3" l="1"/>
  <c r="G15" i="3"/>
  <c r="E23" i="3"/>
  <c r="G19" i="3"/>
  <c r="G8" i="3"/>
  <c r="C23" i="3"/>
  <c r="F13" i="2"/>
  <c r="G22" i="2"/>
  <c r="G14" i="2"/>
  <c r="G19" i="2"/>
  <c r="E4" i="2"/>
  <c r="F5" i="2"/>
  <c r="F7" i="2"/>
  <c r="F19" i="2"/>
  <c r="E23" i="2" l="1"/>
  <c r="C25" i="3"/>
  <c r="G23" i="3"/>
  <c r="F22" i="2"/>
  <c r="G15" i="2"/>
  <c r="G8" i="2"/>
  <c r="G4" i="2"/>
  <c r="G23" i="2" l="1"/>
  <c r="F11" i="2" l="1"/>
  <c r="D11" i="3"/>
  <c r="F11" i="3" s="1"/>
  <c r="D10" i="3" l="1"/>
  <c r="F10" i="2"/>
  <c r="F10" i="3" l="1"/>
  <c r="F17" i="2" l="1"/>
  <c r="D17" i="3"/>
  <c r="F17" i="3" s="1"/>
  <c r="D4" i="2"/>
  <c r="F6" i="2"/>
  <c r="D6" i="3"/>
  <c r="D18" i="3"/>
  <c r="F18" i="2"/>
  <c r="D15" i="2"/>
  <c r="F15" i="2" s="1"/>
  <c r="F4" i="2" l="1"/>
  <c r="F6" i="3"/>
  <c r="D4" i="3"/>
  <c r="F18" i="3"/>
  <c r="D15" i="3"/>
  <c r="F15" i="3" s="1"/>
  <c r="F4" i="3" l="1"/>
  <c r="D12" i="3" l="1"/>
  <c r="F12" i="3" s="1"/>
  <c r="F12" i="2"/>
  <c r="D14" i="3" l="1"/>
  <c r="F14" i="3" s="1"/>
  <c r="F14" i="2"/>
  <c r="D9" i="3" l="1"/>
  <c r="F9" i="2"/>
  <c r="F8" i="2" l="1"/>
  <c r="D23" i="2"/>
  <c r="F9" i="3"/>
  <c r="F23" i="2" l="1"/>
  <c r="F8" i="3"/>
  <c r="D23" i="3"/>
  <c r="F23" i="3" s="1"/>
  <c r="E24" i="3" l="1"/>
  <c r="E25" i="2"/>
  <c r="G25" i="2" s="1"/>
  <c r="G24" i="2"/>
  <c r="D24" i="3"/>
  <c r="F24" i="2"/>
  <c r="D25" i="2"/>
  <c r="F25" i="2" l="1"/>
  <c r="G24" i="3"/>
  <c r="E25" i="3"/>
  <c r="G25" i="3" s="1"/>
  <c r="F24" i="3"/>
  <c r="D25" i="3"/>
  <c r="F25" i="3" l="1"/>
</calcChain>
</file>

<file path=xl/sharedStrings.xml><?xml version="1.0" encoding="utf-8"?>
<sst xmlns="http://schemas.openxmlformats.org/spreadsheetml/2006/main" count="56" uniqueCount="32">
  <si>
    <t>№</t>
  </si>
  <si>
    <t>Даромад ва харажат кўрсаткичлари</t>
  </si>
  <si>
    <t>Даромадлар-жами</t>
  </si>
  <si>
    <t>соф тушум</t>
  </si>
  <si>
    <t>бошқа даромадлар</t>
  </si>
  <si>
    <t>молиявий фаолиятдан даромадлар</t>
  </si>
  <si>
    <t>Ишлаб чиқариш таннархи</t>
  </si>
  <si>
    <t>хомашё ва материаллар</t>
  </si>
  <si>
    <t xml:space="preserve">энергоресурслар     </t>
  </si>
  <si>
    <t xml:space="preserve">иш ҳақи харажатлари </t>
  </si>
  <si>
    <t>ижтимоий суғуртага ажратмалар</t>
  </si>
  <si>
    <t>асосий воситалар амортизацияси</t>
  </si>
  <si>
    <t xml:space="preserve">бошқа харажатлар              </t>
  </si>
  <si>
    <t>Давр харажатлари</t>
  </si>
  <si>
    <t>маҳсулот сотиш харажатлари</t>
  </si>
  <si>
    <t>маъмурий харажатлар</t>
  </si>
  <si>
    <t>бошқа операцион харажатлар</t>
  </si>
  <si>
    <t>Молиявий фаолият бўйича харажатлар</t>
  </si>
  <si>
    <t>фоизлар кўринишидаги харажатлар</t>
  </si>
  <si>
    <t xml:space="preserve">валюта курсидаги фарқдан зарар </t>
  </si>
  <si>
    <t>молиявий фаолият билан боғлиқ бошқа харажатлар</t>
  </si>
  <si>
    <t>Даромад солиғидан олдинги фойда (зарар)</t>
  </si>
  <si>
    <t>Даромад солиғи</t>
  </si>
  <si>
    <t>Соф фойда (зарар)</t>
  </si>
  <si>
    <t>Бизнес-режа бажарилиши, 
%</t>
  </si>
  <si>
    <t>Ўтган йилга нисбатан ўсиш, 
%</t>
  </si>
  <si>
    <t>минг сўм</t>
  </si>
  <si>
    <t>млн.сўм</t>
  </si>
  <si>
    <t xml:space="preserve">2023 йил мос даври </t>
  </si>
  <si>
    <t>"Ўзбек геология қидирув" АЖ нинг 2024 йил учун бизнес режа бажарилиши 
ҳамда 2023 йилнинг мос даври билан солиштирилиши</t>
  </si>
  <si>
    <t xml:space="preserve">2024 йил 
бизнес-режаси </t>
  </si>
  <si>
    <t>2024 йил 
кутилаётган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</si>
</sst>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"/>
    <numFmt numFmtId="167" formatCode="#,##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7" fontId="4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cuments%20and%20Settings/UserXP/&#1056;&#1072;&#1073;&#1086;&#1095;&#1080;&#1081;%20&#1089;&#1090;&#1086;&#1083;/Dokum's/&#1069;&#1051;&#1051;&#1040;/&#1048;&#1052;&#1056;/2011/&#1047;&#1072;&#1076;&#1072;&#1085;&#1080;&#1077;-&#1087;&#1083;&#1072;&#1085;%202011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kum's/&#1069;&#1051;&#1051;&#1040;/&#1048;&#1052;&#1056;/2011/&#1047;&#1072;&#1076;&#1072;&#1085;&#1080;&#1077;-&#1087;&#1083;&#1072;&#1085;%202011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770D-EBC5-4791-B2F6-F58FD03CDE5D}">
  <dimension ref="A1:K33"/>
  <sheetViews>
    <sheetView zoomScale="80" zoomScaleNormal="80" workbookViewId="0">
      <selection activeCell="D20" sqref="D20"/>
    </sheetView>
  </sheetViews>
  <sheetFormatPr defaultColWidth="9.140625" defaultRowHeight="15.75" x14ac:dyDescent="0.25"/>
  <cols>
    <col min="1" max="1" width="5.5703125" style="1" customWidth="1"/>
    <col min="2" max="2" width="58.140625" style="2" customWidth="1"/>
    <col min="3" max="5" width="18.5703125" style="13" customWidth="1"/>
    <col min="6" max="7" width="17.28515625" style="13" customWidth="1"/>
    <col min="8" max="8" width="9.140625" style="13"/>
    <col min="9" max="9" width="10.5703125" style="13" bestFit="1" customWidth="1"/>
    <col min="10" max="11" width="9.140625" style="13"/>
    <col min="12" max="16384" width="9.140625" style="2"/>
  </cols>
  <sheetData>
    <row r="1" spans="1:7" ht="44.25" customHeight="1" x14ac:dyDescent="0.25">
      <c r="A1" s="27" t="s">
        <v>29</v>
      </c>
      <c r="B1" s="27"/>
      <c r="C1" s="27"/>
      <c r="D1" s="27"/>
      <c r="E1" s="27"/>
      <c r="F1" s="27"/>
      <c r="G1" s="27"/>
    </row>
    <row r="2" spans="1:7" x14ac:dyDescent="0.25">
      <c r="A2" s="19"/>
      <c r="B2" s="20"/>
      <c r="C2" s="21"/>
      <c r="D2" s="21"/>
      <c r="E2" s="22"/>
      <c r="F2" s="22"/>
      <c r="G2" s="23" t="s">
        <v>26</v>
      </c>
    </row>
    <row r="3" spans="1:7" ht="55.5" customHeight="1" x14ac:dyDescent="0.25">
      <c r="A3" s="5" t="s">
        <v>0</v>
      </c>
      <c r="B3" s="5" t="s">
        <v>1</v>
      </c>
      <c r="C3" s="9" t="s">
        <v>28</v>
      </c>
      <c r="D3" s="9" t="s">
        <v>30</v>
      </c>
      <c r="E3" s="9" t="s">
        <v>31</v>
      </c>
      <c r="F3" s="16" t="s">
        <v>24</v>
      </c>
      <c r="G3" s="16" t="s">
        <v>25</v>
      </c>
    </row>
    <row r="4" spans="1:7" x14ac:dyDescent="0.25">
      <c r="A4" s="3">
        <v>1</v>
      </c>
      <c r="B4" s="7" t="s">
        <v>2</v>
      </c>
      <c r="C4" s="11">
        <f>C5+C6+C7</f>
        <v>1042926338.53715</v>
      </c>
      <c r="D4" s="11">
        <f t="shared" ref="D4" si="0">D5+D6+D7</f>
        <v>1041369142.4</v>
      </c>
      <c r="E4" s="11">
        <f>E5+E6+E7</f>
        <v>1289403301.9886034</v>
      </c>
      <c r="F4" s="18">
        <f t="shared" ref="F4:F15" si="1">E4/D4</f>
        <v>1.2381808231968248</v>
      </c>
      <c r="G4" s="18">
        <f t="shared" ref="G4:G15" si="2">E4/C4</f>
        <v>1.2363320920604726</v>
      </c>
    </row>
    <row r="5" spans="1:7" x14ac:dyDescent="0.25">
      <c r="A5" s="5"/>
      <c r="B5" s="10" t="s">
        <v>3</v>
      </c>
      <c r="C5" s="12">
        <v>1013773091.53715</v>
      </c>
      <c r="D5" s="12">
        <v>1027828892</v>
      </c>
      <c r="E5" s="12">
        <v>1212938789.9886034</v>
      </c>
      <c r="F5" s="17">
        <f t="shared" si="1"/>
        <v>1.1800979710041108</v>
      </c>
      <c r="G5" s="17">
        <f t="shared" si="2"/>
        <v>1.1964598391040988</v>
      </c>
    </row>
    <row r="6" spans="1:7" x14ac:dyDescent="0.25">
      <c r="A6" s="5"/>
      <c r="B6" s="10" t="s">
        <v>4</v>
      </c>
      <c r="C6" s="12">
        <v>13507913</v>
      </c>
      <c r="D6" s="12">
        <v>8146967</v>
      </c>
      <c r="E6" s="12">
        <v>70850881</v>
      </c>
      <c r="F6" s="17">
        <f t="shared" si="1"/>
        <v>8.6965960461113934</v>
      </c>
      <c r="G6" s="17">
        <f t="shared" si="2"/>
        <v>5.2451389789081411</v>
      </c>
    </row>
    <row r="7" spans="1:7" x14ac:dyDescent="0.25">
      <c r="A7" s="5"/>
      <c r="B7" s="10" t="s">
        <v>5</v>
      </c>
      <c r="C7" s="12">
        <v>15645334</v>
      </c>
      <c r="D7" s="12">
        <v>5393283.3999999994</v>
      </c>
      <c r="E7" s="12">
        <v>5613631</v>
      </c>
      <c r="F7" s="17">
        <f t="shared" si="1"/>
        <v>1.0408559283200287</v>
      </c>
      <c r="G7" s="17">
        <f t="shared" si="2"/>
        <v>0.35880544320754032</v>
      </c>
    </row>
    <row r="8" spans="1:7" x14ac:dyDescent="0.25">
      <c r="A8" s="3">
        <v>2</v>
      </c>
      <c r="B8" s="7" t="s">
        <v>6</v>
      </c>
      <c r="C8" s="11">
        <f>C9+C10+C11+C12+C13+C14</f>
        <v>765006831.98966753</v>
      </c>
      <c r="D8" s="11">
        <f>SUM(D9:D14)</f>
        <v>788054470.32392442</v>
      </c>
      <c r="E8" s="11">
        <f>SUM(E9:E14)</f>
        <v>944123008.00176644</v>
      </c>
      <c r="F8" s="18">
        <f t="shared" si="1"/>
        <v>1.1980428302293509</v>
      </c>
      <c r="G8" s="18">
        <f t="shared" si="2"/>
        <v>1.2341367011667657</v>
      </c>
    </row>
    <row r="9" spans="1:7" x14ac:dyDescent="0.25">
      <c r="A9" s="6"/>
      <c r="B9" s="10" t="s">
        <v>7</v>
      </c>
      <c r="C9" s="12">
        <v>189064388.55197999</v>
      </c>
      <c r="D9" s="12">
        <v>202193679.30834708</v>
      </c>
      <c r="E9" s="12">
        <v>276312102</v>
      </c>
      <c r="F9" s="17">
        <f t="shared" si="1"/>
        <v>1.3665714128413564</v>
      </c>
      <c r="G9" s="17">
        <f t="shared" si="2"/>
        <v>1.4614708994974628</v>
      </c>
    </row>
    <row r="10" spans="1:7" x14ac:dyDescent="0.25">
      <c r="A10" s="6"/>
      <c r="B10" s="10" t="s">
        <v>8</v>
      </c>
      <c r="C10" s="12">
        <v>65469093.680040002</v>
      </c>
      <c r="D10" s="12">
        <v>72396389.729876518</v>
      </c>
      <c r="E10" s="12">
        <v>55338479</v>
      </c>
      <c r="F10" s="17">
        <f t="shared" si="1"/>
        <v>0.76438174895844202</v>
      </c>
      <c r="G10" s="17">
        <f t="shared" si="2"/>
        <v>0.84526111313606611</v>
      </c>
    </row>
    <row r="11" spans="1:7" x14ac:dyDescent="0.25">
      <c r="A11" s="6"/>
      <c r="B11" s="10" t="s">
        <v>9</v>
      </c>
      <c r="C11" s="12">
        <v>244951541.97073999</v>
      </c>
      <c r="D11" s="12">
        <v>268473043.86345011</v>
      </c>
      <c r="E11" s="12">
        <v>336017112.49000001</v>
      </c>
      <c r="F11" s="17">
        <f t="shared" si="1"/>
        <v>1.2515860350616947</v>
      </c>
      <c r="G11" s="17">
        <f t="shared" si="2"/>
        <v>1.3717697377473053</v>
      </c>
    </row>
    <row r="12" spans="1:7" x14ac:dyDescent="0.25">
      <c r="A12" s="6"/>
      <c r="B12" s="10" t="s">
        <v>10</v>
      </c>
      <c r="C12" s="12">
        <v>29398502.955447599</v>
      </c>
      <c r="D12" s="12">
        <v>32216765.263614014</v>
      </c>
      <c r="E12" s="12">
        <v>40322053.498800002</v>
      </c>
      <c r="F12" s="17">
        <f t="shared" si="1"/>
        <v>1.251586035061695</v>
      </c>
      <c r="G12" s="17">
        <f t="shared" si="2"/>
        <v>1.3715682584214122</v>
      </c>
    </row>
    <row r="13" spans="1:7" x14ac:dyDescent="0.25">
      <c r="A13" s="6"/>
      <c r="B13" s="10" t="s">
        <v>11</v>
      </c>
      <c r="C13" s="12">
        <v>97612681.334910005</v>
      </c>
      <c r="D13" s="12">
        <v>99015818.388194934</v>
      </c>
      <c r="E13" s="12">
        <v>96502172</v>
      </c>
      <c r="F13" s="17">
        <f t="shared" si="1"/>
        <v>0.97461368871042309</v>
      </c>
      <c r="G13" s="17">
        <f t="shared" si="2"/>
        <v>0.98862330877788474</v>
      </c>
    </row>
    <row r="14" spans="1:7" x14ac:dyDescent="0.25">
      <c r="A14" s="6"/>
      <c r="B14" s="10" t="s">
        <v>12</v>
      </c>
      <c r="C14" s="12">
        <v>138510623.49654999</v>
      </c>
      <c r="D14" s="12">
        <v>113758773.77044168</v>
      </c>
      <c r="E14" s="12">
        <v>139631089.01296636</v>
      </c>
      <c r="F14" s="17">
        <f t="shared" si="1"/>
        <v>1.2274313829606975</v>
      </c>
      <c r="G14" s="17">
        <f t="shared" si="2"/>
        <v>1.0080893832410212</v>
      </c>
    </row>
    <row r="15" spans="1:7" x14ac:dyDescent="0.25">
      <c r="A15" s="3">
        <v>3</v>
      </c>
      <c r="B15" s="7" t="s">
        <v>13</v>
      </c>
      <c r="C15" s="11">
        <f t="shared" ref="C15" si="3">C16+C17+C18</f>
        <v>214802566</v>
      </c>
      <c r="D15" s="11">
        <f t="shared" ref="D15" si="4">D16+D17+D18</f>
        <v>209894532.91029638</v>
      </c>
      <c r="E15" s="11">
        <f t="shared" ref="E15" si="5">E16+E17+E18</f>
        <v>210205648.28</v>
      </c>
      <c r="F15" s="18">
        <f t="shared" si="1"/>
        <v>1.00148224618045</v>
      </c>
      <c r="G15" s="18">
        <f t="shared" si="2"/>
        <v>0.97859933516809106</v>
      </c>
    </row>
    <row r="16" spans="1:7" x14ac:dyDescent="0.25">
      <c r="A16" s="5"/>
      <c r="B16" s="10" t="s">
        <v>14</v>
      </c>
      <c r="C16" s="12">
        <v>65327</v>
      </c>
      <c r="D16" s="12"/>
      <c r="E16" s="12">
        <v>32552.307808998175</v>
      </c>
      <c r="F16" s="17"/>
      <c r="G16" s="17"/>
    </row>
    <row r="17" spans="1:11" x14ac:dyDescent="0.25">
      <c r="A17" s="5"/>
      <c r="B17" s="10" t="s">
        <v>15</v>
      </c>
      <c r="C17" s="12">
        <v>134241292</v>
      </c>
      <c r="D17" s="12">
        <v>133252588.87839374</v>
      </c>
      <c r="E17" s="12">
        <v>154815787.97219101</v>
      </c>
      <c r="F17" s="17">
        <f>E17/D17</f>
        <v>1.1618219899162772</v>
      </c>
      <c r="G17" s="17">
        <f>E17/C17</f>
        <v>1.1532650324327258</v>
      </c>
    </row>
    <row r="18" spans="1:11" x14ac:dyDescent="0.25">
      <c r="A18" s="5"/>
      <c r="B18" s="10" t="s">
        <v>16</v>
      </c>
      <c r="C18" s="12">
        <v>80495947</v>
      </c>
      <c r="D18" s="12">
        <v>76641944.031902626</v>
      </c>
      <c r="E18" s="12">
        <v>55357308</v>
      </c>
      <c r="F18" s="17">
        <f>E18/D18</f>
        <v>0.7222847580295878</v>
      </c>
      <c r="G18" s="17">
        <f>E18/C18</f>
        <v>0.68770304671364391</v>
      </c>
    </row>
    <row r="19" spans="1:11" x14ac:dyDescent="0.25">
      <c r="A19" s="3">
        <v>4</v>
      </c>
      <c r="B19" s="7" t="s">
        <v>17</v>
      </c>
      <c r="C19" s="11">
        <f t="shared" ref="C19" si="6">C20+C21+C22</f>
        <v>267688</v>
      </c>
      <c r="D19" s="11">
        <f t="shared" ref="D19" si="7">D20+D21+D22</f>
        <v>255764.21028778941</v>
      </c>
      <c r="E19" s="11">
        <f t="shared" ref="E19" si="8">E20+E21+E22</f>
        <v>261617</v>
      </c>
      <c r="F19" s="18">
        <f>E19/D19</f>
        <v>1.022883536776412</v>
      </c>
      <c r="G19" s="18">
        <f>E19/C19</f>
        <v>0.97732061205582621</v>
      </c>
    </row>
    <row r="20" spans="1:11" x14ac:dyDescent="0.25">
      <c r="A20" s="5"/>
      <c r="B20" s="10" t="s">
        <v>18</v>
      </c>
      <c r="C20" s="12"/>
      <c r="D20" s="12"/>
      <c r="E20" s="12"/>
      <c r="F20" s="17"/>
      <c r="G20" s="17"/>
    </row>
    <row r="21" spans="1:11" x14ac:dyDescent="0.25">
      <c r="A21" s="5"/>
      <c r="B21" s="10" t="s">
        <v>19</v>
      </c>
      <c r="C21" s="12"/>
      <c r="D21" s="12"/>
      <c r="E21" s="12"/>
      <c r="F21" s="17"/>
      <c r="G21" s="17"/>
    </row>
    <row r="22" spans="1:11" x14ac:dyDescent="0.25">
      <c r="A22" s="5"/>
      <c r="B22" s="10" t="s">
        <v>20</v>
      </c>
      <c r="C22" s="12">
        <v>267688</v>
      </c>
      <c r="D22" s="12">
        <v>255764.21028778941</v>
      </c>
      <c r="E22" s="12">
        <v>261617</v>
      </c>
      <c r="F22" s="17">
        <f>E22/D22</f>
        <v>1.022883536776412</v>
      </c>
      <c r="G22" s="17">
        <f>E22/C22</f>
        <v>0.97732061205582621</v>
      </c>
    </row>
    <row r="23" spans="1:11" x14ac:dyDescent="0.25">
      <c r="A23" s="3">
        <v>5</v>
      </c>
      <c r="B23" s="7" t="s">
        <v>21</v>
      </c>
      <c r="C23" s="11">
        <f>C4-C8-C15-C19</f>
        <v>62849252.547482491</v>
      </c>
      <c r="D23" s="11">
        <f>D4-D8-D15-D19</f>
        <v>43164374.955491386</v>
      </c>
      <c r="E23" s="11">
        <f>E4-E8-E15-E19</f>
        <v>134813028.70683691</v>
      </c>
      <c r="F23" s="18">
        <f>E23/D23</f>
        <v>3.1232475587993185</v>
      </c>
      <c r="G23" s="18">
        <f>E23/C23</f>
        <v>2.1450219890043392</v>
      </c>
    </row>
    <row r="24" spans="1:11" x14ac:dyDescent="0.25">
      <c r="A24" s="3">
        <v>6</v>
      </c>
      <c r="B24" s="7" t="s">
        <v>22</v>
      </c>
      <c r="C24" s="11">
        <v>10022391</v>
      </c>
      <c r="D24" s="11">
        <v>6690478</v>
      </c>
      <c r="E24" s="11">
        <v>21905847.035068639</v>
      </c>
      <c r="F24" s="18">
        <f>E24/D24</f>
        <v>3.2741826570640602</v>
      </c>
      <c r="G24" s="18">
        <f>E24/C24</f>
        <v>2.1856907234080807</v>
      </c>
    </row>
    <row r="25" spans="1:11" x14ac:dyDescent="0.25">
      <c r="A25" s="3">
        <v>7</v>
      </c>
      <c r="B25" s="7" t="s">
        <v>23</v>
      </c>
      <c r="C25" s="11">
        <f>C23-C24</f>
        <v>52826861.547482491</v>
      </c>
      <c r="D25" s="11">
        <f t="shared" ref="C25:D25" si="9">D23-D24</f>
        <v>36473896.955491386</v>
      </c>
      <c r="E25" s="11">
        <f>E23-E24</f>
        <v>112907181.67176828</v>
      </c>
      <c r="F25" s="18">
        <f>E25/D25</f>
        <v>3.0955612395776471</v>
      </c>
      <c r="G25" s="18">
        <f>E25/C25</f>
        <v>2.1373062560281695</v>
      </c>
    </row>
    <row r="26" spans="1:11" x14ac:dyDescent="0.25">
      <c r="C26" s="8"/>
      <c r="D26" s="8"/>
    </row>
    <row r="27" spans="1:11" hidden="1" x14ac:dyDescent="0.25">
      <c r="C27" s="14"/>
      <c r="D27" s="14"/>
    </row>
    <row r="28" spans="1:11" hidden="1" x14ac:dyDescent="0.25">
      <c r="C28" s="15"/>
      <c r="D28" s="15"/>
    </row>
    <row r="29" spans="1:11" hidden="1" x14ac:dyDescent="0.25">
      <c r="C29" s="8"/>
      <c r="D29" s="8"/>
    </row>
    <row r="30" spans="1:11" hidden="1" x14ac:dyDescent="0.25"/>
    <row r="31" spans="1:11" hidden="1" x14ac:dyDescent="0.25"/>
    <row r="32" spans="1:11" s="1" customFormat="1" hidden="1" x14ac:dyDescent="0.25">
      <c r="B32" s="2"/>
      <c r="C32" s="4"/>
      <c r="D32" s="4"/>
      <c r="E32" s="13"/>
      <c r="F32" s="13"/>
      <c r="G32" s="13"/>
      <c r="H32" s="13"/>
      <c r="I32" s="13"/>
      <c r="J32" s="13"/>
      <c r="K32" s="13"/>
    </row>
    <row r="33" spans="2:11" s="1" customFormat="1" hidden="1" x14ac:dyDescent="0.25">
      <c r="B33" s="2"/>
      <c r="C33" s="4"/>
      <c r="D33" s="4"/>
      <c r="E33" s="13"/>
      <c r="F33" s="13"/>
      <c r="G33" s="13"/>
      <c r="H33" s="13"/>
      <c r="I33" s="13"/>
      <c r="J33" s="13"/>
      <c r="K33" s="13"/>
    </row>
  </sheetData>
  <mergeCells count="1">
    <mergeCell ref="A1:G1"/>
  </mergeCells>
  <pageMargins left="0.39370078740157483" right="0.39370078740157483" top="0.59055118110236227" bottom="0.39370078740157483" header="0.31496062992125984" footer="0.31496062992125984"/>
  <pageSetup paperSize="9" scale="9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B66D-8C04-4B31-B756-E92A5AEB732B}">
  <dimension ref="A1:I33"/>
  <sheetViews>
    <sheetView tabSelected="1" zoomScale="80" zoomScaleNormal="80" workbookViewId="0">
      <selection activeCell="C25" sqref="C25"/>
    </sheetView>
  </sheetViews>
  <sheetFormatPr defaultColWidth="9.140625" defaultRowHeight="15.75" x14ac:dyDescent="0.25"/>
  <cols>
    <col min="1" max="1" width="5.5703125" style="1" customWidth="1"/>
    <col min="2" max="2" width="47" style="2" customWidth="1"/>
    <col min="3" max="7" width="16" style="13" customWidth="1"/>
    <col min="8" max="9" width="9.140625" style="13"/>
    <col min="10" max="16384" width="9.140625" style="2"/>
  </cols>
  <sheetData>
    <row r="1" spans="1:8" ht="44.25" customHeight="1" x14ac:dyDescent="0.25">
      <c r="A1" s="27" t="str">
        <f>'6.2.2.Молиявий режа'!A1</f>
        <v>"Ўзбек геология қидирув" АЖ нинг 2024 йил учун бизнес режа бажарилиши 
ҳамда 2023 йилнинг мос даври билан солиштирилиши</v>
      </c>
      <c r="B1" s="27"/>
      <c r="C1" s="27"/>
      <c r="D1" s="27"/>
      <c r="E1" s="27"/>
      <c r="F1" s="27"/>
      <c r="G1" s="27"/>
    </row>
    <row r="2" spans="1:8" x14ac:dyDescent="0.25">
      <c r="A2" s="19"/>
      <c r="B2" s="20"/>
      <c r="C2" s="21"/>
      <c r="D2" s="21"/>
      <c r="E2" s="22"/>
      <c r="F2" s="22"/>
      <c r="G2" s="23" t="s">
        <v>27</v>
      </c>
    </row>
    <row r="3" spans="1:8" ht="63" x14ac:dyDescent="0.25">
      <c r="A3" s="5" t="s">
        <v>0</v>
      </c>
      <c r="B3" s="5" t="s">
        <v>1</v>
      </c>
      <c r="C3" s="9" t="str">
        <f>'6.2.2.Молиявий режа'!C3</f>
        <v xml:space="preserve">2023 йил мос даври </v>
      </c>
      <c r="D3" s="9" t="str">
        <f>'6.2.2.Молиявий режа'!D3</f>
        <v xml:space="preserve">2024 йил 
бизнес-режаси </v>
      </c>
      <c r="E3" s="9" t="str">
        <f>'6.2.2.Молиявий режа'!E3</f>
        <v>2024 йил 
кутилаётган</v>
      </c>
      <c r="F3" s="9" t="str">
        <f>'6.2.2.Молиявий режа'!F3</f>
        <v>Бизнес-режа бажарилиши, 
%</v>
      </c>
      <c r="G3" s="9" t="str">
        <f>'6.2.2.Молиявий режа'!G3</f>
        <v>Ўтган йилга нисбатан ўсиш, 
%</v>
      </c>
    </row>
    <row r="4" spans="1:8" x14ac:dyDescent="0.25">
      <c r="A4" s="3">
        <v>1</v>
      </c>
      <c r="B4" s="7" t="s">
        <v>2</v>
      </c>
      <c r="C4" s="25">
        <f t="shared" ref="C4:D4" si="0">C5+C6+C7</f>
        <v>1042926.3385371501</v>
      </c>
      <c r="D4" s="25">
        <f t="shared" si="0"/>
        <v>1041369.1423999999</v>
      </c>
      <c r="E4" s="25">
        <f>E5+E6+E7</f>
        <v>1289403.3019886035</v>
      </c>
      <c r="F4" s="18">
        <f t="shared" ref="F4:F15" si="1">E4/D4</f>
        <v>1.238180823196825</v>
      </c>
      <c r="G4" s="18">
        <f t="shared" ref="G4:G15" si="2">E4/C4</f>
        <v>1.2363320920604728</v>
      </c>
    </row>
    <row r="5" spans="1:8" x14ac:dyDescent="0.25">
      <c r="A5" s="5"/>
      <c r="B5" s="10" t="s">
        <v>3</v>
      </c>
      <c r="C5" s="24">
        <f>'6.2.2.Молиявий режа'!C5/1000</f>
        <v>1013773.09153715</v>
      </c>
      <c r="D5" s="24">
        <f>'6.2.2.Молиявий режа'!D5/1000</f>
        <v>1027828.892</v>
      </c>
      <c r="E5" s="24">
        <f>'6.2.2.Молиявий режа'!E5/1000</f>
        <v>1212938.7899886034</v>
      </c>
      <c r="F5" s="17">
        <f t="shared" si="1"/>
        <v>1.1800979710041108</v>
      </c>
      <c r="G5" s="17">
        <f t="shared" si="2"/>
        <v>1.196459839104099</v>
      </c>
    </row>
    <row r="6" spans="1:8" x14ac:dyDescent="0.25">
      <c r="A6" s="5"/>
      <c r="B6" s="10" t="s">
        <v>4</v>
      </c>
      <c r="C6" s="24">
        <f>'6.2.2.Молиявий режа'!C6/1000</f>
        <v>13507.913</v>
      </c>
      <c r="D6" s="24">
        <f>'6.2.2.Молиявий режа'!D6/1000</f>
        <v>8146.9669999999996</v>
      </c>
      <c r="E6" s="24">
        <f>'6.2.2.Молиявий режа'!E6/1000</f>
        <v>70850.880999999994</v>
      </c>
      <c r="F6" s="17">
        <f t="shared" si="1"/>
        <v>8.6965960461113934</v>
      </c>
      <c r="G6" s="17">
        <f t="shared" si="2"/>
        <v>5.2451389789081402</v>
      </c>
    </row>
    <row r="7" spans="1:8" x14ac:dyDescent="0.25">
      <c r="A7" s="5"/>
      <c r="B7" s="10" t="s">
        <v>5</v>
      </c>
      <c r="C7" s="24">
        <f>'6.2.2.Молиявий режа'!C7/1000</f>
        <v>15645.334000000001</v>
      </c>
      <c r="D7" s="24">
        <f>'6.2.2.Молиявий режа'!D7/1000</f>
        <v>5393.2833999999993</v>
      </c>
      <c r="E7" s="24">
        <f>'6.2.2.Молиявий режа'!E7/1000</f>
        <v>5613.6310000000003</v>
      </c>
      <c r="F7" s="17">
        <f t="shared" si="1"/>
        <v>1.0408559283200287</v>
      </c>
      <c r="G7" s="17">
        <f t="shared" si="2"/>
        <v>0.35880544320754032</v>
      </c>
    </row>
    <row r="8" spans="1:8" x14ac:dyDescent="0.25">
      <c r="A8" s="3">
        <v>2</v>
      </c>
      <c r="B8" s="7" t="s">
        <v>6</v>
      </c>
      <c r="C8" s="25">
        <f>'6.2.2.Молиявий режа'!C8/1000</f>
        <v>765006.83198966749</v>
      </c>
      <c r="D8" s="25">
        <f>'6.2.2.Молиявий режа'!D8/1000</f>
        <v>788054.47032392444</v>
      </c>
      <c r="E8" s="25">
        <f>'6.2.2.Молиявий режа'!E8/1000</f>
        <v>944123.0080017664</v>
      </c>
      <c r="F8" s="18">
        <f t="shared" si="1"/>
        <v>1.1980428302293509</v>
      </c>
      <c r="G8" s="18">
        <f t="shared" si="2"/>
        <v>1.2341367011667657</v>
      </c>
      <c r="H8" s="26"/>
    </row>
    <row r="9" spans="1:8" x14ac:dyDescent="0.25">
      <c r="A9" s="6"/>
      <c r="B9" s="10" t="s">
        <v>7</v>
      </c>
      <c r="C9" s="24">
        <f>'6.2.2.Молиявий режа'!C9/1000</f>
        <v>189064.38855198</v>
      </c>
      <c r="D9" s="24">
        <f>'6.2.2.Молиявий режа'!D9/1000</f>
        <v>202193.67930834708</v>
      </c>
      <c r="E9" s="24">
        <f>'6.2.2.Молиявий режа'!E9/1000</f>
        <v>276312.10200000001</v>
      </c>
      <c r="F9" s="17">
        <f t="shared" si="1"/>
        <v>1.3665714128413564</v>
      </c>
      <c r="G9" s="17">
        <f t="shared" si="2"/>
        <v>1.4614708994974628</v>
      </c>
    </row>
    <row r="10" spans="1:8" x14ac:dyDescent="0.25">
      <c r="A10" s="6"/>
      <c r="B10" s="10" t="s">
        <v>8</v>
      </c>
      <c r="C10" s="24">
        <f>'6.2.2.Молиявий режа'!C10/1000</f>
        <v>65469.093680040001</v>
      </c>
      <c r="D10" s="24">
        <f>'6.2.2.Молиявий режа'!D10/1000</f>
        <v>72396.389729876522</v>
      </c>
      <c r="E10" s="24">
        <f>'6.2.2.Молиявий режа'!E10/1000</f>
        <v>55338.478999999999</v>
      </c>
      <c r="F10" s="17">
        <f t="shared" si="1"/>
        <v>0.76438174895844191</v>
      </c>
      <c r="G10" s="17">
        <f t="shared" si="2"/>
        <v>0.84526111313606611</v>
      </c>
    </row>
    <row r="11" spans="1:8" x14ac:dyDescent="0.25">
      <c r="A11" s="6"/>
      <c r="B11" s="10" t="s">
        <v>9</v>
      </c>
      <c r="C11" s="24">
        <f>'6.2.2.Молиявий режа'!C11/1000</f>
        <v>244951.54197073999</v>
      </c>
      <c r="D11" s="24">
        <f>'6.2.2.Молиявий режа'!D11/1000</f>
        <v>268473.04386345012</v>
      </c>
      <c r="E11" s="24">
        <f>'6.2.2.Молиявий режа'!E11/1000</f>
        <v>336017.11249000003</v>
      </c>
      <c r="F11" s="17">
        <f t="shared" si="1"/>
        <v>1.251586035061695</v>
      </c>
      <c r="G11" s="17">
        <f t="shared" si="2"/>
        <v>1.3717697377473053</v>
      </c>
    </row>
    <row r="12" spans="1:8" x14ac:dyDescent="0.25">
      <c r="A12" s="6"/>
      <c r="B12" s="10" t="s">
        <v>10</v>
      </c>
      <c r="C12" s="24">
        <f>'6.2.2.Молиявий режа'!C12/1000</f>
        <v>29398.502955447599</v>
      </c>
      <c r="D12" s="24">
        <f>'6.2.2.Молиявий режа'!D12/1000</f>
        <v>32216.765263614016</v>
      </c>
      <c r="E12" s="24">
        <f>'6.2.2.Молиявий режа'!E12/1000</f>
        <v>40322.0534988</v>
      </c>
      <c r="F12" s="17">
        <f t="shared" si="1"/>
        <v>1.2515860350616947</v>
      </c>
      <c r="G12" s="17">
        <f t="shared" si="2"/>
        <v>1.3715682584214122</v>
      </c>
    </row>
    <row r="13" spans="1:8" x14ac:dyDescent="0.25">
      <c r="A13" s="6"/>
      <c r="B13" s="10" t="s">
        <v>11</v>
      </c>
      <c r="C13" s="24">
        <f>'6.2.2.Молиявий режа'!C13/1000</f>
        <v>97612.681334910012</v>
      </c>
      <c r="D13" s="24">
        <f>'6.2.2.Молиявий режа'!D13/1000</f>
        <v>99015.818388194937</v>
      </c>
      <c r="E13" s="24">
        <f>'6.2.2.Молиявий режа'!E13/1000</f>
        <v>96502.172000000006</v>
      </c>
      <c r="F13" s="17">
        <f t="shared" si="1"/>
        <v>0.97461368871042309</v>
      </c>
      <c r="G13" s="17">
        <f t="shared" si="2"/>
        <v>0.98862330877788474</v>
      </c>
    </row>
    <row r="14" spans="1:8" x14ac:dyDescent="0.25">
      <c r="A14" s="6"/>
      <c r="B14" s="10" t="s">
        <v>12</v>
      </c>
      <c r="C14" s="24">
        <f>'6.2.2.Молиявий режа'!C14/1000</f>
        <v>138510.62349654999</v>
      </c>
      <c r="D14" s="24">
        <f>'6.2.2.Молиявий режа'!D14/1000</f>
        <v>113758.77377044168</v>
      </c>
      <c r="E14" s="24">
        <f>'6.2.2.Молиявий режа'!E14/1000</f>
        <v>139631.08901296637</v>
      </c>
      <c r="F14" s="17">
        <f t="shared" si="1"/>
        <v>1.2274313829606978</v>
      </c>
      <c r="G14" s="17">
        <f t="shared" si="2"/>
        <v>1.0080893832410212</v>
      </c>
    </row>
    <row r="15" spans="1:8" x14ac:dyDescent="0.25">
      <c r="A15" s="3">
        <v>3</v>
      </c>
      <c r="B15" s="7" t="s">
        <v>13</v>
      </c>
      <c r="C15" s="25">
        <f t="shared" ref="C15:E15" si="3">C16+C17+C18</f>
        <v>214802.56599999999</v>
      </c>
      <c r="D15" s="25">
        <f t="shared" si="3"/>
        <v>209894.53291029634</v>
      </c>
      <c r="E15" s="25">
        <f t="shared" si="3"/>
        <v>210205.64827999999</v>
      </c>
      <c r="F15" s="18">
        <f t="shared" si="1"/>
        <v>1.0014822461804502</v>
      </c>
      <c r="G15" s="18">
        <f t="shared" si="2"/>
        <v>0.97859933516809106</v>
      </c>
    </row>
    <row r="16" spans="1:8" x14ac:dyDescent="0.25">
      <c r="A16" s="5"/>
      <c r="B16" s="10" t="s">
        <v>14</v>
      </c>
      <c r="C16" s="24">
        <f>'6.2.2.Молиявий режа'!C16/1000</f>
        <v>65.326999999999998</v>
      </c>
      <c r="D16" s="24">
        <f>'6.2.2.Молиявий режа'!D16/1000</f>
        <v>0</v>
      </c>
      <c r="E16" s="24">
        <f>'6.2.2.Молиявий режа'!E16/1000</f>
        <v>32.552307808998172</v>
      </c>
      <c r="F16" s="17"/>
      <c r="G16" s="17"/>
    </row>
    <row r="17" spans="1:9" x14ac:dyDescent="0.25">
      <c r="A17" s="5"/>
      <c r="B17" s="10" t="s">
        <v>15</v>
      </c>
      <c r="C17" s="24">
        <f>'6.2.2.Молиявий режа'!C17/1000</f>
        <v>134241.29199999999</v>
      </c>
      <c r="D17" s="24">
        <f>'6.2.2.Молиявий режа'!D17/1000</f>
        <v>133252.58887839373</v>
      </c>
      <c r="E17" s="24">
        <f>'6.2.2.Молиявий режа'!E17/1000</f>
        <v>154815.787972191</v>
      </c>
      <c r="F17" s="17">
        <f>E17/D17</f>
        <v>1.1618219899162774</v>
      </c>
      <c r="G17" s="17">
        <f>E17/C17</f>
        <v>1.1532650324327258</v>
      </c>
    </row>
    <row r="18" spans="1:9" x14ac:dyDescent="0.25">
      <c r="A18" s="5"/>
      <c r="B18" s="10" t="s">
        <v>16</v>
      </c>
      <c r="C18" s="24">
        <f>'6.2.2.Молиявий режа'!C18/1000</f>
        <v>80495.947</v>
      </c>
      <c r="D18" s="24">
        <f>'6.2.2.Молиявий режа'!D18/1000</f>
        <v>76641.944031902633</v>
      </c>
      <c r="E18" s="24">
        <f>'6.2.2.Молиявий режа'!E18/1000</f>
        <v>55357.307999999997</v>
      </c>
      <c r="F18" s="17">
        <f>E18/D18</f>
        <v>0.72228475802958769</v>
      </c>
      <c r="G18" s="17">
        <f>E18/C18</f>
        <v>0.6877030467136438</v>
      </c>
    </row>
    <row r="19" spans="1:9" x14ac:dyDescent="0.25">
      <c r="A19" s="3">
        <v>4</v>
      </c>
      <c r="B19" s="7" t="s">
        <v>17</v>
      </c>
      <c r="C19" s="25">
        <f t="shared" ref="C19:E19" si="4">C20+C21+C22</f>
        <v>267.68799999999999</v>
      </c>
      <c r="D19" s="25">
        <f t="shared" si="4"/>
        <v>255.76421028778941</v>
      </c>
      <c r="E19" s="25">
        <f t="shared" si="4"/>
        <v>261.61700000000002</v>
      </c>
      <c r="F19" s="18">
        <f>E19/D19</f>
        <v>1.022883536776412</v>
      </c>
      <c r="G19" s="18">
        <f>E19/C19</f>
        <v>0.97732061205582632</v>
      </c>
    </row>
    <row r="20" spans="1:9" x14ac:dyDescent="0.25">
      <c r="A20" s="5"/>
      <c r="B20" s="10" t="s">
        <v>18</v>
      </c>
      <c r="C20" s="24">
        <f>'6.2.2.Молиявий режа'!C20/1000</f>
        <v>0</v>
      </c>
      <c r="D20" s="24">
        <f>'6.2.2.Молиявий режа'!D20/1000</f>
        <v>0</v>
      </c>
      <c r="E20" s="24">
        <f>'6.2.2.Молиявий режа'!E20/1000</f>
        <v>0</v>
      </c>
      <c r="F20" s="17"/>
      <c r="G20" s="17"/>
    </row>
    <row r="21" spans="1:9" x14ac:dyDescent="0.25">
      <c r="A21" s="5"/>
      <c r="B21" s="10" t="s">
        <v>19</v>
      </c>
      <c r="C21" s="24">
        <f>'6.2.2.Молиявий режа'!C21/1000</f>
        <v>0</v>
      </c>
      <c r="D21" s="24">
        <f>'6.2.2.Молиявий режа'!D21/1000</f>
        <v>0</v>
      </c>
      <c r="E21" s="24">
        <f>'6.2.2.Молиявий режа'!E21/1000</f>
        <v>0</v>
      </c>
      <c r="F21" s="17"/>
      <c r="G21" s="17"/>
    </row>
    <row r="22" spans="1:9" ht="31.5" x14ac:dyDescent="0.25">
      <c r="A22" s="5"/>
      <c r="B22" s="10" t="s">
        <v>20</v>
      </c>
      <c r="C22" s="24">
        <f>'6.2.2.Молиявий режа'!C22/1000</f>
        <v>267.68799999999999</v>
      </c>
      <c r="D22" s="24">
        <f>'6.2.2.Молиявий режа'!D22/1000</f>
        <v>255.76421028778941</v>
      </c>
      <c r="E22" s="24">
        <f>'6.2.2.Молиявий режа'!E22/1000</f>
        <v>261.61700000000002</v>
      </c>
      <c r="F22" s="17">
        <f>E22/D22</f>
        <v>1.022883536776412</v>
      </c>
      <c r="G22" s="17">
        <f>E22/C22</f>
        <v>0.97732061205582632</v>
      </c>
    </row>
    <row r="23" spans="1:9" x14ac:dyDescent="0.25">
      <c r="A23" s="3">
        <v>5</v>
      </c>
      <c r="B23" s="7" t="s">
        <v>21</v>
      </c>
      <c r="C23" s="25">
        <f>C4-C8-C15-C19</f>
        <v>62849.252547482574</v>
      </c>
      <c r="D23" s="25">
        <f>D4-D8-D15-D19</f>
        <v>43164.374955491323</v>
      </c>
      <c r="E23" s="25">
        <f>E4-E8-E15-E19</f>
        <v>134813.02870683715</v>
      </c>
      <c r="F23" s="18">
        <f>E23/D23</f>
        <v>3.1232475587993287</v>
      </c>
      <c r="G23" s="18">
        <f>E23/C23</f>
        <v>2.14502198900434</v>
      </c>
    </row>
    <row r="24" spans="1:9" x14ac:dyDescent="0.25">
      <c r="A24" s="3">
        <v>6</v>
      </c>
      <c r="B24" s="7" t="s">
        <v>22</v>
      </c>
      <c r="C24" s="25">
        <f>'6.2.2.Молиявий режа'!C24/1000</f>
        <v>10022.391</v>
      </c>
      <c r="D24" s="25">
        <f>'6.2.2.Молиявий режа'!D24/1000</f>
        <v>6690.4780000000001</v>
      </c>
      <c r="E24" s="25">
        <f>'6.2.2.Молиявий режа'!E24/1000</f>
        <v>21905.84703506864</v>
      </c>
      <c r="F24" s="18">
        <f>E24/D24</f>
        <v>3.2741826570640602</v>
      </c>
      <c r="G24" s="18">
        <f>E24/C24</f>
        <v>2.1856907234080811</v>
      </c>
    </row>
    <row r="25" spans="1:9" x14ac:dyDescent="0.25">
      <c r="A25" s="3">
        <v>7</v>
      </c>
      <c r="B25" s="7" t="s">
        <v>23</v>
      </c>
      <c r="C25" s="25">
        <f t="shared" ref="C25:D25" si="5">C23-C24</f>
        <v>52826.861547482578</v>
      </c>
      <c r="D25" s="25">
        <f t="shared" si="5"/>
        <v>36473.89695549132</v>
      </c>
      <c r="E25" s="25">
        <f>E23-E24</f>
        <v>112907.18167176851</v>
      </c>
      <c r="F25" s="18">
        <f>E25/D25</f>
        <v>3.0955612395776591</v>
      </c>
      <c r="G25" s="18">
        <f>E25/C25</f>
        <v>2.1373062560281704</v>
      </c>
    </row>
    <row r="26" spans="1:9" x14ac:dyDescent="0.25">
      <c r="C26" s="8"/>
      <c r="D26" s="8"/>
    </row>
    <row r="27" spans="1:9" hidden="1" x14ac:dyDescent="0.25">
      <c r="C27" s="14"/>
      <c r="D27" s="14"/>
    </row>
    <row r="28" spans="1:9" hidden="1" x14ac:dyDescent="0.25">
      <c r="C28" s="15"/>
      <c r="D28" s="15"/>
    </row>
    <row r="29" spans="1:9" hidden="1" x14ac:dyDescent="0.25">
      <c r="C29" s="8"/>
      <c r="D29" s="8"/>
    </row>
    <row r="30" spans="1:9" hidden="1" x14ac:dyDescent="0.25"/>
    <row r="31" spans="1:9" hidden="1" x14ac:dyDescent="0.25"/>
    <row r="32" spans="1:9" s="1" customFormat="1" hidden="1" x14ac:dyDescent="0.25">
      <c r="B32" s="2"/>
      <c r="C32" s="4"/>
      <c r="D32" s="4"/>
      <c r="E32" s="13"/>
      <c r="F32" s="13"/>
      <c r="G32" s="13"/>
      <c r="H32" s="13"/>
      <c r="I32" s="13"/>
    </row>
    <row r="33" spans="2:9" s="1" customFormat="1" hidden="1" x14ac:dyDescent="0.25">
      <c r="B33" s="2"/>
      <c r="C33" s="4"/>
      <c r="D33" s="4"/>
      <c r="E33" s="13"/>
      <c r="F33" s="13"/>
      <c r="G33" s="13"/>
      <c r="H33" s="13"/>
      <c r="I33" s="13"/>
    </row>
  </sheetData>
  <mergeCells count="1">
    <mergeCell ref="A1:G1"/>
  </mergeCells>
  <pageMargins left="0.39370078740157483" right="0.39370078740157483" top="0.59055118110236227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6.2.2.Молиявий режа</vt:lpstr>
      <vt:lpstr>6.2.2.Молиявий режа (млн.сум)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Эргашев Навруз Рахматович</dc:creator>
  <cp:lastModifiedBy>Эргашев Навруз Рахматович</cp:lastModifiedBy>
  <cp:lastPrinted>2024-07-29T12:31:30Z</cp:lastPrinted>
  <dcterms:created xsi:type="dcterms:W3CDTF">2023-07-27T08:56:23Z</dcterms:created>
  <dcterms:modified xsi:type="dcterms:W3CDTF">2025-01-03T05:32:52Z</dcterms:modified>
</cp:coreProperties>
</file>